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30" windowHeight="6570"/>
  </bookViews>
  <sheets>
    <sheet name="made with love转印标" sheetId="2" r:id="rId1"/>
  </sheets>
  <calcPr calcId="145621"/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N9" i="2" s="1"/>
  <c r="F9" i="2"/>
  <c r="E9" i="2"/>
  <c r="K8" i="2"/>
  <c r="J8" i="2"/>
  <c r="I8" i="2"/>
  <c r="H8" i="2"/>
  <c r="G8" i="2"/>
  <c r="F8" i="2"/>
  <c r="E8" i="2"/>
  <c r="M7" i="2"/>
  <c r="L7" i="2"/>
  <c r="K7" i="2"/>
  <c r="J7" i="2"/>
  <c r="I7" i="2"/>
  <c r="H7" i="2"/>
  <c r="G7" i="2"/>
  <c r="F7" i="2"/>
  <c r="E7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R9" i="2" l="1"/>
  <c r="N8" i="2"/>
  <c r="R8" i="2" s="1"/>
  <c r="N7" i="2"/>
  <c r="R7" i="2" s="1"/>
  <c r="N6" i="2"/>
  <c r="R6" i="2" s="1"/>
  <c r="N5" i="2"/>
  <c r="R5" i="2" s="1"/>
  <c r="N10" i="2" l="1"/>
</calcChain>
</file>

<file path=xl/sharedStrings.xml><?xml version="1.0" encoding="utf-8"?>
<sst xmlns="http://schemas.openxmlformats.org/spreadsheetml/2006/main" count="39" uniqueCount="28">
  <si>
    <t>款号</t>
  </si>
  <si>
    <t>颜色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</si>
  <si>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</si>
  <si>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</si>
  <si>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</si>
  <si>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</si>
  <si>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</si>
  <si>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</si>
  <si>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</si>
  <si>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</si>
  <si>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总数</t>
  </si>
  <si>
    <t>mnths</t>
  </si>
  <si>
    <t>1-3M*10个和       6-9M*5个</t>
  </si>
  <si>
    <t>合计</t>
  </si>
  <si>
    <t>成衣</t>
    <phoneticPr fontId="4" type="noConversion"/>
  </si>
  <si>
    <t>2-3</t>
    <phoneticPr fontId="4" type="noConversion"/>
  </si>
  <si>
    <t>yrs</t>
    <phoneticPr fontId="4" type="noConversion"/>
  </si>
  <si>
    <t>大货样</t>
    <phoneticPr fontId="4" type="noConversion"/>
  </si>
  <si>
    <t>IF445</t>
    <phoneticPr fontId="5" type="noConversion"/>
  </si>
  <si>
    <t>Made with Love 14-1508X 粉</t>
    <phoneticPr fontId="5" type="noConversion"/>
  </si>
  <si>
    <t>IF380</t>
    <phoneticPr fontId="4" type="noConversion"/>
  </si>
  <si>
    <t>IF324</t>
    <phoneticPr fontId="4" type="noConversion"/>
  </si>
  <si>
    <t>IF336</t>
    <phoneticPr fontId="4" type="noConversion"/>
  </si>
  <si>
    <t>IF298</t>
    <phoneticPr fontId="4" type="noConversion"/>
  </si>
  <si>
    <t>Made with Love 16-4023TCX    雾霾蓝</t>
    <phoneticPr fontId="5" type="noConversion"/>
  </si>
  <si>
    <t>1-3M*30个和       6-9M*10个</t>
    <phoneticPr fontId="4" type="noConversion"/>
  </si>
  <si>
    <r>
      <t>Made with Love 11-0602TCX</t>
    </r>
    <r>
      <rPr>
        <sz val="20"/>
        <color theme="1"/>
        <rFont val="等线"/>
        <family val="3"/>
        <charset val="134"/>
        <scheme val="minor"/>
      </rPr>
      <t xml:space="preserve"> 白</t>
    </r>
    <r>
      <rPr>
        <sz val="20"/>
        <color theme="1"/>
        <rFont val="等线"/>
        <family val="3"/>
        <charset val="134"/>
        <scheme val="minor"/>
      </rPr>
      <t xml:space="preserve"> </t>
    </r>
    <phoneticPr fontId="5" type="noConversion"/>
  </si>
  <si>
    <t>tiny baby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</si>
</sst>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/>
    <xf numFmtId="58" fontId="1" fillId="3" borderId="3" xfId="0" quotePrefix="1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58" fontId="1" fillId="2" borderId="3" xfId="0" quotePrefix="1" applyNumberFormat="1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/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626515</xdr:colOff>
      <xdr:row>42</xdr:row>
      <xdr:rowOff>136072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15293"/>
          <a:ext cx="10205944" cy="5743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"/>
  <sheetViews>
    <sheetView tabSelected="1" topLeftCell="A2" zoomScale="70" zoomScaleNormal="70" workbookViewId="0">
      <selection activeCell="T9" sqref="T9"/>
    </sheetView>
  </sheetViews>
  <sheetFormatPr defaultColWidth="9" defaultRowHeight="14" x14ac:dyDescent="0.3"/>
  <cols>
    <col min="1" max="1" width="15" customWidth="1"/>
    <col min="2" max="2" width="15.58203125" customWidth="1"/>
    <col min="3" max="3" width="13.58203125" style="1" customWidth="1"/>
    <col min="4" max="4" width="8.83203125" style="1" customWidth="1"/>
    <col min="5" max="5" width="9.4140625" customWidth="1"/>
    <col min="16" max="18" width="0" hidden="1" customWidth="1"/>
  </cols>
  <sheetData>
    <row r="2" spans="1:18" x14ac:dyDescent="0.3">
      <c r="C2" s="2"/>
      <c r="D2" s="2">
        <v>2.2999999999999998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spans="1:18" ht="18.5" customHeight="1" x14ac:dyDescent="0.3">
      <c r="A3" s="21" t="s">
        <v>0</v>
      </c>
      <c r="B3" s="21" t="s">
        <v>1</v>
      </c>
      <c r="C3" s="22" t="s">
        <v>17</v>
      </c>
      <c r="D3" s="6" t="s">
        <v>27</v>
      </c>
      <c r="E3" s="6" t="s">
        <v>2</v>
      </c>
      <c r="F3" s="6" t="s">
        <v>3</v>
      </c>
      <c r="G3" s="13" t="s">
        <v>4</v>
      </c>
      <c r="H3" s="11" t="s">
        <v>5</v>
      </c>
      <c r="I3" s="14" t="s">
        <v>6</v>
      </c>
      <c r="J3" s="12" t="s">
        <v>7</v>
      </c>
      <c r="K3" s="12" t="s">
        <v>8</v>
      </c>
      <c r="L3" s="6" t="s">
        <v>9</v>
      </c>
      <c r="M3" s="11" t="s">
        <v>15</v>
      </c>
      <c r="N3" s="21" t="s">
        <v>10</v>
      </c>
      <c r="O3" s="20"/>
      <c r="P3" s="20"/>
    </row>
    <row r="4" spans="1:18" ht="18.5" customHeight="1" x14ac:dyDescent="0.3">
      <c r="A4" s="21"/>
      <c r="B4" s="21"/>
      <c r="C4" s="23"/>
      <c r="D4" s="6" t="s">
        <v>11</v>
      </c>
      <c r="E4" s="6" t="s">
        <v>11</v>
      </c>
      <c r="F4" s="6" t="s">
        <v>11</v>
      </c>
      <c r="G4" s="7" t="s">
        <v>11</v>
      </c>
      <c r="H4" s="6" t="s">
        <v>11</v>
      </c>
      <c r="I4" s="7" t="s">
        <v>11</v>
      </c>
      <c r="J4" s="6" t="s">
        <v>11</v>
      </c>
      <c r="K4" s="6" t="s">
        <v>11</v>
      </c>
      <c r="L4" s="6" t="s">
        <v>11</v>
      </c>
      <c r="M4" s="6" t="s">
        <v>16</v>
      </c>
      <c r="N4" s="21"/>
      <c r="O4" s="20"/>
      <c r="P4" s="6" t="s">
        <v>14</v>
      </c>
    </row>
    <row r="5" spans="1:18" ht="57.5" customHeight="1" x14ac:dyDescent="0.3">
      <c r="A5" s="8" t="s">
        <v>18</v>
      </c>
      <c r="B5" s="8" t="s">
        <v>19</v>
      </c>
      <c r="C5" s="24" t="s">
        <v>25</v>
      </c>
      <c r="D5" s="8"/>
      <c r="E5" s="8">
        <v>205</v>
      </c>
      <c r="F5" s="8">
        <f>318+20</f>
        <v>338</v>
      </c>
      <c r="G5" s="8">
        <f>20+420</f>
        <v>440</v>
      </c>
      <c r="H5" s="8">
        <f>30+566</f>
        <v>596</v>
      </c>
      <c r="I5" s="8">
        <f>30+453</f>
        <v>483</v>
      </c>
      <c r="J5" s="8">
        <f>20+277</f>
        <v>297</v>
      </c>
      <c r="K5" s="8">
        <f>15+233</f>
        <v>248</v>
      </c>
      <c r="L5" s="8">
        <f>15+189</f>
        <v>204</v>
      </c>
      <c r="M5" s="8">
        <f>10+133</f>
        <v>143</v>
      </c>
      <c r="N5" s="18">
        <f>SUM(E5:M5)</f>
        <v>2954</v>
      </c>
      <c r="P5" s="19">
        <v>1749</v>
      </c>
      <c r="R5" s="17">
        <f>N5-P5</f>
        <v>1205</v>
      </c>
    </row>
    <row r="6" spans="1:18" ht="57.5" customHeight="1" x14ac:dyDescent="0.3">
      <c r="A6" s="8" t="s">
        <v>20</v>
      </c>
      <c r="B6" s="8" t="s">
        <v>26</v>
      </c>
      <c r="C6" s="24" t="s">
        <v>12</v>
      </c>
      <c r="D6" s="8"/>
      <c r="E6" s="8">
        <f>10+21</f>
        <v>31</v>
      </c>
      <c r="F6" s="8">
        <f>10+77</f>
        <v>87</v>
      </c>
      <c r="G6" s="8">
        <f>15+176</f>
        <v>191</v>
      </c>
      <c r="H6" s="8">
        <f>15+241</f>
        <v>256</v>
      </c>
      <c r="I6" s="8">
        <f>15+215</f>
        <v>230</v>
      </c>
      <c r="J6" s="8">
        <f>20+189</f>
        <v>209</v>
      </c>
      <c r="K6" s="8">
        <f>15+135</f>
        <v>150</v>
      </c>
      <c r="L6" s="8">
        <f>10+64</f>
        <v>74</v>
      </c>
      <c r="M6" s="8"/>
      <c r="N6" s="9">
        <f t="shared" ref="N6:N9" si="0">SUM(E6:M6)</f>
        <v>1228</v>
      </c>
      <c r="P6" s="15">
        <v>1820</v>
      </c>
      <c r="R6" s="17">
        <f t="shared" ref="R6:R9" si="1">N6-P6</f>
        <v>-592</v>
      </c>
    </row>
    <row r="7" spans="1:18" ht="57.5" customHeight="1" x14ac:dyDescent="0.3">
      <c r="A7" s="8" t="s">
        <v>21</v>
      </c>
      <c r="B7" s="8" t="s">
        <v>19</v>
      </c>
      <c r="C7" s="24"/>
      <c r="D7" s="8"/>
      <c r="E7" s="8">
        <f>15+171</f>
        <v>186</v>
      </c>
      <c r="F7" s="8">
        <f>20+277</f>
        <v>297</v>
      </c>
      <c r="G7" s="8">
        <f>25+383</f>
        <v>408</v>
      </c>
      <c r="H7" s="8">
        <f>30+506</f>
        <v>536</v>
      </c>
      <c r="I7" s="8">
        <f>20+411</f>
        <v>431</v>
      </c>
      <c r="J7" s="8">
        <f>15+256</f>
        <v>271</v>
      </c>
      <c r="K7" s="8">
        <f>15+219</f>
        <v>234</v>
      </c>
      <c r="L7" s="8">
        <f>15+167</f>
        <v>182</v>
      </c>
      <c r="M7" s="8">
        <f>10+120</f>
        <v>130</v>
      </c>
      <c r="N7" s="9">
        <f t="shared" si="0"/>
        <v>2675</v>
      </c>
      <c r="P7" s="16">
        <v>473</v>
      </c>
      <c r="R7" s="17">
        <f t="shared" si="1"/>
        <v>2202</v>
      </c>
    </row>
    <row r="8" spans="1:18" ht="57.5" customHeight="1" x14ac:dyDescent="0.3">
      <c r="A8" s="8" t="s">
        <v>22</v>
      </c>
      <c r="B8" s="8" t="s">
        <v>19</v>
      </c>
      <c r="C8" s="24"/>
      <c r="D8" s="8"/>
      <c r="E8" s="8">
        <f>5+11</f>
        <v>16</v>
      </c>
      <c r="F8" s="8">
        <f>10+34</f>
        <v>44</v>
      </c>
      <c r="G8" s="8">
        <f>10+72</f>
        <v>82</v>
      </c>
      <c r="H8" s="8">
        <f>10+72</f>
        <v>82</v>
      </c>
      <c r="I8" s="8">
        <f>10+61</f>
        <v>71</v>
      </c>
      <c r="J8" s="8">
        <f>10+43</f>
        <v>53</v>
      </c>
      <c r="K8" s="8">
        <f>5+9</f>
        <v>14</v>
      </c>
      <c r="L8" s="8"/>
      <c r="M8" s="8"/>
      <c r="N8" s="9">
        <f t="shared" si="0"/>
        <v>362</v>
      </c>
      <c r="P8" s="15">
        <v>2847</v>
      </c>
      <c r="R8" s="17">
        <f t="shared" si="1"/>
        <v>-2485</v>
      </c>
    </row>
    <row r="9" spans="1:18" ht="57.5" customHeight="1" x14ac:dyDescent="0.3">
      <c r="A9" s="8" t="s">
        <v>23</v>
      </c>
      <c r="B9" s="8" t="s">
        <v>24</v>
      </c>
      <c r="C9" s="25" t="s">
        <v>12</v>
      </c>
      <c r="D9" s="8">
        <v>5</v>
      </c>
      <c r="E9" s="8">
        <f>40+886</f>
        <v>926</v>
      </c>
      <c r="F9" s="8">
        <f>50+1135</f>
        <v>1185</v>
      </c>
      <c r="G9" s="8">
        <f>100+2273</f>
        <v>2373</v>
      </c>
      <c r="H9" s="8">
        <f>100+2350</f>
        <v>2450</v>
      </c>
      <c r="I9" s="8">
        <f>70+1469</f>
        <v>1539</v>
      </c>
      <c r="J9" s="8">
        <f>10+41</f>
        <v>51</v>
      </c>
      <c r="K9" s="8">
        <f>4+6</f>
        <v>10</v>
      </c>
      <c r="L9" s="8"/>
      <c r="M9" s="8"/>
      <c r="N9" s="9">
        <f>SUM(D9:M9)</f>
        <v>8539</v>
      </c>
      <c r="P9" s="15">
        <v>2838</v>
      </c>
      <c r="R9" s="17">
        <f t="shared" si="1"/>
        <v>5701</v>
      </c>
    </row>
    <row r="10" spans="1:18" ht="24.5" customHeight="1" x14ac:dyDescent="0.3">
      <c r="L10" s="10"/>
      <c r="M10" s="10" t="s">
        <v>13</v>
      </c>
      <c r="N10" s="5">
        <f>SUM(N5:N9)</f>
        <v>15758</v>
      </c>
    </row>
  </sheetData>
  <mergeCells count="4">
    <mergeCell ref="A3:A4"/>
    <mergeCell ref="B3:B4"/>
    <mergeCell ref="C3:C4"/>
    <mergeCell ref="N3:N4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made with love转印标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2022-05-04T06:44:00Z</cp:lastPrinted>
  <dcterms:created xsi:type="dcterms:W3CDTF">2015-06-05T18:17:00Z</dcterms:created>
  <dcterms:modified xsi:type="dcterms:W3CDTF">2024-01-26T06:58:26Z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2052-11.1.0.12980</vt:lpwstr>
  </property>
</Properties>
</file>