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<sst xmlns="http://schemas.openxmlformats.org/spreadsheetml/2006/main" count="110" uniqueCount="53">
  <si>
    <t>Style#</t>
  </si>
  <si>
    <t>Season</t>
  </si>
  <si>
    <t>Order#</t>
  </si>
  <si>
    <t>Ship To</t>
  </si>
  <si>
    <t>ColorCode-Name</t>
  </si>
  <si>
    <t>Prepack Code</t>
  </si>
  <si>
    <t>Set</t>
  </si>
  <si>
    <t>Qty/Blister</t>
  </si>
  <si>
    <t>Country</t>
  </si>
  <si>
    <t>Total Blister</t>
  </si>
  <si>
    <t>Total Qty</t>
  </si>
  <si>
    <t>款号</t>
  </si>
  <si>
    <t>季节</t>
  </si>
  <si>
    <t>订单号</t>
  </si>
  <si>
    <t>目的国家</t>
  </si>
  <si>
    <t>颜色</t>
  </si>
  <si>
    <t>袋贴国家代码</t>
  </si>
  <si>
    <t>2件套</t>
  </si>
  <si>
    <r>
      <rPr>
        <b/>
        <sz val="11"/>
        <rFont val="Calibri"/>
        <charset val="134"/>
      </rPr>
      <t>3</t>
    </r>
    <r>
      <rPr>
        <b/>
        <sz val="11"/>
        <rFont val="宋体"/>
        <charset val="134"/>
      </rPr>
      <t>件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袋</t>
    </r>
  </si>
  <si>
    <t>lot 贴纸数量</t>
  </si>
  <si>
    <t>总数量</t>
  </si>
  <si>
    <t>袋数</t>
  </si>
  <si>
    <t>数量/外箱</t>
  </si>
  <si>
    <t>箱数</t>
  </si>
  <si>
    <t>箱贴数量</t>
  </si>
  <si>
    <t>箱规</t>
  </si>
  <si>
    <t>毛重</t>
  </si>
  <si>
    <t>净重</t>
  </si>
  <si>
    <t>总毛重</t>
  </si>
  <si>
    <t>总净重</t>
  </si>
  <si>
    <t>总体积</t>
  </si>
  <si>
    <t>C8549A5</t>
  </si>
  <si>
    <t>24 WN</t>
  </si>
  <si>
    <t>DEFACTO PERAKENDE TİC.A.Ş. DEPO Organize San. Bölgesi 6.Depo Kazım Karabekir Mah. Cumhuriyet Cad. Tekirdağ/Çerkezköy Tel:0090 282 758 11 34-35</t>
  </si>
  <si>
    <t>BG286 - BEIGE</t>
  </si>
  <si>
    <t>C8549A5TRA</t>
  </si>
  <si>
    <t>TURKEY</t>
  </si>
  <si>
    <t>İSTANBUL DEPO</t>
  </si>
  <si>
    <t>C8549A5ECOM</t>
  </si>
  <si>
    <t>ECOM</t>
  </si>
  <si>
    <t>C8549A5ECOMMP</t>
  </si>
  <si>
    <t>ECOM MP</t>
  </si>
  <si>
    <t>MOLDOVA</t>
  </si>
  <si>
    <t>C8549A5YDA</t>
  </si>
  <si>
    <t>NORTH IRAQ</t>
  </si>
  <si>
    <t>EGYPT</t>
  </si>
  <si>
    <t>GEORGIA</t>
  </si>
  <si>
    <t>MOROCCO</t>
  </si>
  <si>
    <t>SOUTH IRAQ</t>
  </si>
  <si>
    <t>SAUDI ARABIA</t>
  </si>
  <si>
    <t>MONTENEGRO</t>
  </si>
  <si>
    <t>MACEDONIA</t>
  </si>
  <si>
    <t>SERBIA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</si>
</sst>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9"/>
  <sheetViews>
    <sheetView tabSelected="1" topLeftCell="F1" workbookViewId="0">
      <selection activeCell="O1" sqref="O$1:O$1048576"/>
    </sheetView>
  </sheetViews>
  <sheetFormatPr defaultColWidth="9" defaultRowHeight="14.5"/>
  <cols>
    <col min="1" max="1" width="9.42727272727273" style="2" customWidth="1"/>
    <col min="2" max="2" width="9.14545454545454" style="2" hidden="1" customWidth="1"/>
    <col min="3" max="3" width="9.85454545454546" style="2" customWidth="1"/>
    <col min="4" max="4" width="18" style="2" hidden="1" customWidth="1"/>
    <col min="5" max="5" width="16.7181818181818" style="2" customWidth="1"/>
    <col min="6" max="6" width="17.1454545454545" style="2" customWidth="1"/>
    <col min="7" max="7" width="7.71818181818182" style="2" customWidth="1"/>
    <col min="8" max="8" width="11.8545454545455" style="2" customWidth="1"/>
    <col min="9" max="9" width="15" style="2" customWidth="1"/>
    <col min="10" max="10" width="13.7272727272727" style="3" customWidth="1"/>
    <col min="11" max="11" width="10.2818181818182" style="2" customWidth="1"/>
    <col min="12" max="12" width="6.85454545454545" style="2" customWidth="1"/>
    <col min="13" max="13" width="7.14545454545455" style="2" customWidth="1"/>
    <col min="14" max="14" width="6.85454545454545" style="2" customWidth="1"/>
    <col min="15" max="15" width="9.18181818181818" style="3" customWidth="1"/>
    <col min="16" max="18" width="6" style="2" customWidth="1"/>
    <col min="19" max="20" width="7.28181818181818" style="4" customWidth="1"/>
    <col min="21" max="23" width="9.14545454545454" style="4" customWidth="1"/>
    <col min="24" max="38" width="9.14545454545454" style="2" customWidth="1"/>
    <col min="39" max="16384" width="9" style="2"/>
  </cols>
  <sheetData>
    <row r="1" spans="1:3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1" t="s">
        <v>9</v>
      </c>
      <c r="K1" s="12" t="s">
        <v>10</v>
      </c>
      <c r="L1" s="13"/>
      <c r="M1" s="13"/>
      <c r="N1" s="13"/>
      <c r="O1" s="14"/>
      <c r="P1" s="13"/>
      <c r="Q1" s="13"/>
      <c r="R1" s="13"/>
      <c r="S1" s="18"/>
      <c r="T1" s="18"/>
      <c r="U1" s="18"/>
      <c r="V1" s="18"/>
      <c r="W1" s="18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</row>
    <row r="2" ht="28" spans="1:38">
      <c r="A2" s="6" t="s">
        <v>11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5" t="s">
        <v>18</v>
      </c>
      <c r="I2" s="6" t="s">
        <v>14</v>
      </c>
      <c r="J2" s="15" t="s">
        <v>19</v>
      </c>
      <c r="K2" s="6" t="s">
        <v>20</v>
      </c>
      <c r="L2" s="6" t="s">
        <v>21</v>
      </c>
      <c r="M2" s="16" t="s">
        <v>22</v>
      </c>
      <c r="N2" s="6" t="s">
        <v>23</v>
      </c>
      <c r="O2" s="15" t="s">
        <v>24</v>
      </c>
      <c r="P2" s="6" t="s">
        <v>25</v>
      </c>
      <c r="Q2" s="6"/>
      <c r="R2" s="6"/>
      <c r="S2" s="19" t="s">
        <v>26</v>
      </c>
      <c r="T2" s="19" t="s">
        <v>27</v>
      </c>
      <c r="U2" s="20" t="s">
        <v>28</v>
      </c>
      <c r="V2" s="20" t="s">
        <v>29</v>
      </c>
      <c r="W2" s="20" t="s">
        <v>30</v>
      </c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pans="1:23">
      <c r="A3" s="7" t="s">
        <v>31</v>
      </c>
      <c r="B3" s="7" t="s">
        <v>32</v>
      </c>
      <c r="C3" s="7">
        <v>1329667</v>
      </c>
      <c r="D3" s="7" t="s">
        <v>33</v>
      </c>
      <c r="E3" s="7" t="s">
        <v>34</v>
      </c>
      <c r="F3" s="7" t="s">
        <v>35</v>
      </c>
      <c r="G3" s="7">
        <v>2</v>
      </c>
      <c r="H3" s="7">
        <v>3</v>
      </c>
      <c r="I3" s="7" t="s">
        <v>36</v>
      </c>
      <c r="J3" s="8">
        <f>K3/H3</f>
        <v>200</v>
      </c>
      <c r="K3" s="7">
        <v>600</v>
      </c>
      <c r="L3" s="7">
        <v>8</v>
      </c>
      <c r="M3" s="7">
        <f>H3*L3</f>
        <v>24</v>
      </c>
      <c r="N3" s="7">
        <f>K3/M3</f>
        <v>25</v>
      </c>
      <c r="O3" s="8">
        <f>N3*2</f>
        <v>50</v>
      </c>
      <c r="P3" s="7">
        <v>52</v>
      </c>
      <c r="Q3" s="7">
        <v>32</v>
      </c>
      <c r="R3" s="7">
        <v>41</v>
      </c>
      <c r="S3" s="21">
        <v>4.6</v>
      </c>
      <c r="T3" s="21">
        <f>0.15*M3</f>
        <v>3.6</v>
      </c>
      <c r="U3" s="21">
        <f>S3*N3</f>
        <v>115</v>
      </c>
      <c r="V3" s="21">
        <f>T3*N3</f>
        <v>90</v>
      </c>
      <c r="W3" s="21">
        <f>P3*Q3*R3/1000000*N3</f>
        <v>1.7056</v>
      </c>
    </row>
    <row r="4" spans="1:23">
      <c r="A4" s="7"/>
      <c r="B4" s="7"/>
      <c r="C4" s="7"/>
      <c r="D4" s="7"/>
      <c r="E4" s="7"/>
      <c r="F4" s="7"/>
      <c r="G4" s="7"/>
      <c r="H4" s="7">
        <v>3</v>
      </c>
      <c r="I4" s="7"/>
      <c r="J4" s="8">
        <f t="shared" ref="J4:J18" si="0">K4/H4</f>
        <v>2</v>
      </c>
      <c r="K4" s="7">
        <v>6</v>
      </c>
      <c r="L4" s="7">
        <v>2</v>
      </c>
      <c r="M4" s="7">
        <f t="shared" ref="M4:M18" si="1">H4*L4</f>
        <v>6</v>
      </c>
      <c r="N4" s="7">
        <f t="shared" ref="N4:N18" si="2">K4/M4</f>
        <v>1</v>
      </c>
      <c r="O4" s="8">
        <f t="shared" ref="O4:O18" si="3">N4*2</f>
        <v>2</v>
      </c>
      <c r="P4" s="7">
        <v>32</v>
      </c>
      <c r="Q4" s="7">
        <v>25</v>
      </c>
      <c r="R4" s="7">
        <v>19</v>
      </c>
      <c r="S4" s="21">
        <v>1.4</v>
      </c>
      <c r="T4" s="21">
        <f>0.15*M4</f>
        <v>0.9</v>
      </c>
      <c r="U4" s="21">
        <f t="shared" ref="U4:U18" si="4">S4*N4</f>
        <v>1.4</v>
      </c>
      <c r="V4" s="21">
        <f t="shared" ref="V4:V18" si="5">T4*N4</f>
        <v>0.9</v>
      </c>
      <c r="W4" s="21">
        <f t="shared" ref="W4:W18" si="6">P4*Q4*R4/1000000*N4</f>
        <v>0.0152</v>
      </c>
    </row>
    <row r="5" spans="1:23">
      <c r="A5" s="8" t="s">
        <v>31</v>
      </c>
      <c r="B5" s="8" t="s">
        <v>32</v>
      </c>
      <c r="C5" s="8">
        <v>1330014</v>
      </c>
      <c r="D5" s="8" t="s">
        <v>37</v>
      </c>
      <c r="E5" s="9" t="s">
        <v>34</v>
      </c>
      <c r="F5" s="8" t="s">
        <v>38</v>
      </c>
      <c r="G5" s="8">
        <v>2</v>
      </c>
      <c r="H5" s="8">
        <v>3</v>
      </c>
      <c r="I5" s="8" t="s">
        <v>39</v>
      </c>
      <c r="J5" s="8">
        <f t="shared" si="0"/>
        <v>168</v>
      </c>
      <c r="K5" s="8">
        <v>504</v>
      </c>
      <c r="L5" s="8">
        <v>8</v>
      </c>
      <c r="M5" s="7">
        <f t="shared" si="1"/>
        <v>24</v>
      </c>
      <c r="N5" s="7">
        <f t="shared" si="2"/>
        <v>21</v>
      </c>
      <c r="O5" s="8">
        <f t="shared" si="3"/>
        <v>42</v>
      </c>
      <c r="P5" s="7">
        <v>52</v>
      </c>
      <c r="Q5" s="7">
        <v>32</v>
      </c>
      <c r="R5" s="7">
        <v>41</v>
      </c>
      <c r="S5" s="21">
        <v>4.6</v>
      </c>
      <c r="T5" s="21">
        <f>0.15*M5</f>
        <v>3.6</v>
      </c>
      <c r="U5" s="21">
        <f t="shared" si="4"/>
        <v>96.6</v>
      </c>
      <c r="V5" s="21">
        <f t="shared" si="5"/>
        <v>75.6</v>
      </c>
      <c r="W5" s="21">
        <f t="shared" si="6"/>
        <v>1.432704</v>
      </c>
    </row>
    <row r="6" spans="1:23">
      <c r="A6" s="8" t="s">
        <v>31</v>
      </c>
      <c r="B6" s="8" t="s">
        <v>32</v>
      </c>
      <c r="C6" s="8">
        <v>1329680</v>
      </c>
      <c r="D6" s="8" t="s">
        <v>37</v>
      </c>
      <c r="E6" s="8" t="s">
        <v>34</v>
      </c>
      <c r="F6" s="8" t="s">
        <v>40</v>
      </c>
      <c r="G6" s="8">
        <v>2</v>
      </c>
      <c r="H6" s="8">
        <v>3</v>
      </c>
      <c r="I6" s="8" t="s">
        <v>41</v>
      </c>
      <c r="J6" s="8">
        <f t="shared" si="0"/>
        <v>3</v>
      </c>
      <c r="K6" s="8">
        <v>9</v>
      </c>
      <c r="L6" s="8">
        <v>3</v>
      </c>
      <c r="M6" s="7">
        <f t="shared" si="1"/>
        <v>9</v>
      </c>
      <c r="N6" s="7">
        <f t="shared" si="2"/>
        <v>1</v>
      </c>
      <c r="O6" s="8">
        <f t="shared" si="3"/>
        <v>2</v>
      </c>
      <c r="P6" s="7">
        <v>32</v>
      </c>
      <c r="Q6" s="7">
        <v>26</v>
      </c>
      <c r="R6" s="7">
        <v>30</v>
      </c>
      <c r="S6" s="21">
        <v>1.8</v>
      </c>
      <c r="T6" s="21">
        <f t="shared" ref="T6:T18" si="7">0.15*M6</f>
        <v>1.35</v>
      </c>
      <c r="U6" s="21">
        <f t="shared" si="4"/>
        <v>1.8</v>
      </c>
      <c r="V6" s="21">
        <f t="shared" si="5"/>
        <v>1.35</v>
      </c>
      <c r="W6" s="21">
        <f t="shared" si="6"/>
        <v>0.02496</v>
      </c>
    </row>
    <row r="7" spans="1:23">
      <c r="A7" s="8"/>
      <c r="B7" s="8"/>
      <c r="C7" s="8"/>
      <c r="D7" s="8"/>
      <c r="E7" s="8"/>
      <c r="F7" s="8"/>
      <c r="G7" s="8"/>
      <c r="H7" s="8">
        <v>3</v>
      </c>
      <c r="I7" s="8"/>
      <c r="J7" s="8">
        <f t="shared" si="0"/>
        <v>2</v>
      </c>
      <c r="K7" s="8">
        <v>6</v>
      </c>
      <c r="L7" s="8">
        <v>2</v>
      </c>
      <c r="M7" s="7">
        <f t="shared" si="1"/>
        <v>6</v>
      </c>
      <c r="N7" s="7">
        <f t="shared" si="2"/>
        <v>1</v>
      </c>
      <c r="O7" s="8">
        <f t="shared" si="3"/>
        <v>2</v>
      </c>
      <c r="P7" s="7">
        <v>32</v>
      </c>
      <c r="Q7" s="7">
        <v>25</v>
      </c>
      <c r="R7" s="7">
        <v>19</v>
      </c>
      <c r="S7" s="21">
        <v>1.3</v>
      </c>
      <c r="T7" s="21">
        <f t="shared" si="7"/>
        <v>0.9</v>
      </c>
      <c r="U7" s="21">
        <f t="shared" si="4"/>
        <v>1.3</v>
      </c>
      <c r="V7" s="21">
        <f t="shared" si="5"/>
        <v>0.9</v>
      </c>
      <c r="W7" s="21">
        <f t="shared" si="6"/>
        <v>0.0152</v>
      </c>
    </row>
    <row r="8" spans="1:23">
      <c r="A8" s="7" t="s">
        <v>31</v>
      </c>
      <c r="B8" s="7" t="s">
        <v>32</v>
      </c>
      <c r="C8" s="7">
        <v>1329676</v>
      </c>
      <c r="D8" s="7" t="s">
        <v>42</v>
      </c>
      <c r="E8" s="10" t="s">
        <v>34</v>
      </c>
      <c r="F8" s="7" t="s">
        <v>43</v>
      </c>
      <c r="G8" s="7">
        <v>2</v>
      </c>
      <c r="H8" s="7">
        <v>3</v>
      </c>
      <c r="I8" s="7" t="s">
        <v>42</v>
      </c>
      <c r="J8" s="8">
        <f t="shared" si="0"/>
        <v>12</v>
      </c>
      <c r="K8" s="7">
        <v>36</v>
      </c>
      <c r="L8" s="7">
        <v>3</v>
      </c>
      <c r="M8" s="7">
        <f t="shared" si="1"/>
        <v>9</v>
      </c>
      <c r="N8" s="7">
        <f t="shared" si="2"/>
        <v>4</v>
      </c>
      <c r="O8" s="8">
        <f t="shared" si="3"/>
        <v>8</v>
      </c>
      <c r="P8" s="7">
        <v>32</v>
      </c>
      <c r="Q8" s="7">
        <v>26</v>
      </c>
      <c r="R8" s="7">
        <v>30</v>
      </c>
      <c r="S8" s="21">
        <v>1.8</v>
      </c>
      <c r="T8" s="21">
        <f t="shared" si="7"/>
        <v>1.35</v>
      </c>
      <c r="U8" s="21">
        <f t="shared" si="4"/>
        <v>7.2</v>
      </c>
      <c r="V8" s="21">
        <f t="shared" si="5"/>
        <v>5.4</v>
      </c>
      <c r="W8" s="21">
        <f t="shared" si="6"/>
        <v>0.09984</v>
      </c>
    </row>
    <row r="9" spans="1:23">
      <c r="A9" s="7" t="s">
        <v>31</v>
      </c>
      <c r="B9" s="7" t="s">
        <v>32</v>
      </c>
      <c r="C9" s="7">
        <v>1329672</v>
      </c>
      <c r="D9" s="7" t="s">
        <v>44</v>
      </c>
      <c r="E9" s="10" t="s">
        <v>34</v>
      </c>
      <c r="F9" s="7" t="s">
        <v>43</v>
      </c>
      <c r="G9" s="7">
        <v>2</v>
      </c>
      <c r="H9" s="7">
        <v>3</v>
      </c>
      <c r="I9" s="7" t="s">
        <v>44</v>
      </c>
      <c r="J9" s="8">
        <f t="shared" si="0"/>
        <v>9</v>
      </c>
      <c r="K9" s="7">
        <v>27</v>
      </c>
      <c r="L9" s="7">
        <v>3</v>
      </c>
      <c r="M9" s="7">
        <f t="shared" si="1"/>
        <v>9</v>
      </c>
      <c r="N9" s="7">
        <f t="shared" si="2"/>
        <v>3</v>
      </c>
      <c r="O9" s="8">
        <f t="shared" si="3"/>
        <v>6</v>
      </c>
      <c r="P9" s="7">
        <v>32</v>
      </c>
      <c r="Q9" s="7">
        <v>26</v>
      </c>
      <c r="R9" s="7">
        <v>30</v>
      </c>
      <c r="S9" s="21">
        <v>1.8</v>
      </c>
      <c r="T9" s="21">
        <f t="shared" si="7"/>
        <v>1.35</v>
      </c>
      <c r="U9" s="21">
        <f t="shared" si="4"/>
        <v>5.4</v>
      </c>
      <c r="V9" s="21">
        <f t="shared" si="5"/>
        <v>4.05</v>
      </c>
      <c r="W9" s="21">
        <f t="shared" si="6"/>
        <v>0.07488</v>
      </c>
    </row>
    <row r="10" spans="1:23">
      <c r="A10" s="7" t="s">
        <v>31</v>
      </c>
      <c r="B10" s="7" t="s">
        <v>32</v>
      </c>
      <c r="C10" s="7">
        <v>1329670</v>
      </c>
      <c r="D10" s="7" t="s">
        <v>45</v>
      </c>
      <c r="E10" s="10" t="s">
        <v>34</v>
      </c>
      <c r="F10" s="7" t="s">
        <v>43</v>
      </c>
      <c r="G10" s="7">
        <v>2</v>
      </c>
      <c r="H10" s="7">
        <v>3</v>
      </c>
      <c r="I10" s="7" t="s">
        <v>45</v>
      </c>
      <c r="J10" s="8">
        <f t="shared" si="0"/>
        <v>8</v>
      </c>
      <c r="K10" s="7">
        <v>24</v>
      </c>
      <c r="L10" s="7">
        <v>2</v>
      </c>
      <c r="M10" s="7">
        <f t="shared" si="1"/>
        <v>6</v>
      </c>
      <c r="N10" s="7">
        <f t="shared" si="2"/>
        <v>4</v>
      </c>
      <c r="O10" s="8">
        <f t="shared" si="3"/>
        <v>8</v>
      </c>
      <c r="P10" s="7">
        <v>32</v>
      </c>
      <c r="Q10" s="7">
        <v>25</v>
      </c>
      <c r="R10" s="7">
        <v>19</v>
      </c>
      <c r="S10" s="21">
        <v>1.3</v>
      </c>
      <c r="T10" s="21">
        <f t="shared" si="7"/>
        <v>0.9</v>
      </c>
      <c r="U10" s="21">
        <f t="shared" si="4"/>
        <v>5.2</v>
      </c>
      <c r="V10" s="21">
        <f t="shared" si="5"/>
        <v>3.6</v>
      </c>
      <c r="W10" s="21">
        <f t="shared" si="6"/>
        <v>0.0608</v>
      </c>
    </row>
    <row r="11" spans="1:23">
      <c r="A11" s="7" t="s">
        <v>31</v>
      </c>
      <c r="B11" s="7" t="s">
        <v>32</v>
      </c>
      <c r="C11" s="7">
        <v>1329671</v>
      </c>
      <c r="D11" s="7" t="s">
        <v>46</v>
      </c>
      <c r="E11" s="10" t="s">
        <v>34</v>
      </c>
      <c r="F11" s="7" t="s">
        <v>43</v>
      </c>
      <c r="G11" s="7">
        <v>2</v>
      </c>
      <c r="H11" s="7">
        <v>3</v>
      </c>
      <c r="I11" s="7" t="s">
        <v>46</v>
      </c>
      <c r="J11" s="8">
        <f t="shared" si="0"/>
        <v>6</v>
      </c>
      <c r="K11" s="7">
        <v>18</v>
      </c>
      <c r="L11" s="7">
        <v>3</v>
      </c>
      <c r="M11" s="7">
        <f t="shared" si="1"/>
        <v>9</v>
      </c>
      <c r="N11" s="7">
        <f t="shared" si="2"/>
        <v>2</v>
      </c>
      <c r="O11" s="8">
        <f t="shared" si="3"/>
        <v>4</v>
      </c>
      <c r="P11" s="7">
        <v>32</v>
      </c>
      <c r="Q11" s="7">
        <v>26</v>
      </c>
      <c r="R11" s="7">
        <v>30</v>
      </c>
      <c r="S11" s="21">
        <v>1.8</v>
      </c>
      <c r="T11" s="21">
        <f t="shared" si="7"/>
        <v>1.35</v>
      </c>
      <c r="U11" s="21">
        <f t="shared" si="4"/>
        <v>3.6</v>
      </c>
      <c r="V11" s="21">
        <f t="shared" si="5"/>
        <v>2.7</v>
      </c>
      <c r="W11" s="21">
        <f t="shared" si="6"/>
        <v>0.04992</v>
      </c>
    </row>
    <row r="12" spans="1:23">
      <c r="A12" s="7" t="s">
        <v>31</v>
      </c>
      <c r="B12" s="7" t="s">
        <v>32</v>
      </c>
      <c r="C12" s="7">
        <v>1329673</v>
      </c>
      <c r="D12" s="7" t="s">
        <v>47</v>
      </c>
      <c r="E12" s="10" t="s">
        <v>34</v>
      </c>
      <c r="F12" s="7" t="s">
        <v>43</v>
      </c>
      <c r="G12" s="7">
        <v>2</v>
      </c>
      <c r="H12" s="7">
        <v>3</v>
      </c>
      <c r="I12" s="7" t="s">
        <v>47</v>
      </c>
      <c r="J12" s="8">
        <f t="shared" si="0"/>
        <v>6</v>
      </c>
      <c r="K12" s="7">
        <v>18</v>
      </c>
      <c r="L12" s="7">
        <v>3</v>
      </c>
      <c r="M12" s="7">
        <f t="shared" si="1"/>
        <v>9</v>
      </c>
      <c r="N12" s="7">
        <f t="shared" si="2"/>
        <v>2</v>
      </c>
      <c r="O12" s="8">
        <f t="shared" si="3"/>
        <v>4</v>
      </c>
      <c r="P12" s="7">
        <v>32</v>
      </c>
      <c r="Q12" s="7">
        <v>26</v>
      </c>
      <c r="R12" s="7">
        <v>30</v>
      </c>
      <c r="S12" s="21">
        <v>1.8</v>
      </c>
      <c r="T12" s="21">
        <f t="shared" si="7"/>
        <v>1.35</v>
      </c>
      <c r="U12" s="21">
        <f t="shared" si="4"/>
        <v>3.6</v>
      </c>
      <c r="V12" s="21">
        <f t="shared" si="5"/>
        <v>2.7</v>
      </c>
      <c r="W12" s="21">
        <f t="shared" si="6"/>
        <v>0.04992</v>
      </c>
    </row>
    <row r="13" spans="1:23">
      <c r="A13" s="7" t="s">
        <v>31</v>
      </c>
      <c r="B13" s="7" t="s">
        <v>32</v>
      </c>
      <c r="C13" s="7">
        <v>1329677</v>
      </c>
      <c r="D13" s="7" t="s">
        <v>48</v>
      </c>
      <c r="E13" s="10" t="s">
        <v>34</v>
      </c>
      <c r="F13" s="7" t="s">
        <v>43</v>
      </c>
      <c r="G13" s="7">
        <v>2</v>
      </c>
      <c r="H13" s="7">
        <v>3</v>
      </c>
      <c r="I13" s="7" t="s">
        <v>48</v>
      </c>
      <c r="J13" s="8">
        <f t="shared" si="0"/>
        <v>6</v>
      </c>
      <c r="K13" s="7">
        <v>18</v>
      </c>
      <c r="L13" s="7">
        <v>3</v>
      </c>
      <c r="M13" s="7">
        <f t="shared" si="1"/>
        <v>9</v>
      </c>
      <c r="N13" s="7">
        <f t="shared" si="2"/>
        <v>2</v>
      </c>
      <c r="O13" s="8">
        <f t="shared" si="3"/>
        <v>4</v>
      </c>
      <c r="P13" s="7">
        <v>32</v>
      </c>
      <c r="Q13" s="7">
        <v>26</v>
      </c>
      <c r="R13" s="7">
        <v>30</v>
      </c>
      <c r="S13" s="21">
        <v>1.8</v>
      </c>
      <c r="T13" s="21">
        <f t="shared" si="7"/>
        <v>1.35</v>
      </c>
      <c r="U13" s="21">
        <f t="shared" si="4"/>
        <v>3.6</v>
      </c>
      <c r="V13" s="21">
        <f t="shared" si="5"/>
        <v>2.7</v>
      </c>
      <c r="W13" s="21">
        <f t="shared" si="6"/>
        <v>0.04992</v>
      </c>
    </row>
    <row r="14" spans="1:23">
      <c r="A14" s="7" t="s">
        <v>31</v>
      </c>
      <c r="B14" s="7" t="s">
        <v>32</v>
      </c>
      <c r="C14" s="7">
        <v>1329668</v>
      </c>
      <c r="D14" s="7" t="s">
        <v>49</v>
      </c>
      <c r="E14" s="7" t="s">
        <v>34</v>
      </c>
      <c r="F14" s="7" t="s">
        <v>35</v>
      </c>
      <c r="G14" s="7">
        <v>2</v>
      </c>
      <c r="H14" s="7">
        <v>3</v>
      </c>
      <c r="I14" s="7" t="s">
        <v>49</v>
      </c>
      <c r="J14" s="8">
        <f t="shared" si="0"/>
        <v>3</v>
      </c>
      <c r="K14" s="7">
        <v>9</v>
      </c>
      <c r="L14" s="7">
        <v>3</v>
      </c>
      <c r="M14" s="7">
        <f t="shared" si="1"/>
        <v>9</v>
      </c>
      <c r="N14" s="7">
        <f t="shared" si="2"/>
        <v>1</v>
      </c>
      <c r="O14" s="8">
        <f t="shared" si="3"/>
        <v>2</v>
      </c>
      <c r="P14" s="7">
        <v>32</v>
      </c>
      <c r="Q14" s="7">
        <v>26</v>
      </c>
      <c r="R14" s="7">
        <v>30</v>
      </c>
      <c r="S14" s="21">
        <v>1.8</v>
      </c>
      <c r="T14" s="21">
        <f t="shared" si="7"/>
        <v>1.35</v>
      </c>
      <c r="U14" s="21">
        <f t="shared" si="4"/>
        <v>1.8</v>
      </c>
      <c r="V14" s="21">
        <f t="shared" si="5"/>
        <v>1.35</v>
      </c>
      <c r="W14" s="21">
        <f t="shared" si="6"/>
        <v>0.02496</v>
      </c>
    </row>
    <row r="15" spans="1:23">
      <c r="A15" s="7"/>
      <c r="B15" s="7"/>
      <c r="C15" s="7"/>
      <c r="D15" s="7"/>
      <c r="E15" s="7"/>
      <c r="F15" s="7"/>
      <c r="G15" s="7"/>
      <c r="H15" s="7">
        <v>3</v>
      </c>
      <c r="I15" s="7"/>
      <c r="J15" s="8">
        <f t="shared" si="0"/>
        <v>2</v>
      </c>
      <c r="K15" s="7">
        <v>6</v>
      </c>
      <c r="L15" s="7">
        <v>2</v>
      </c>
      <c r="M15" s="7">
        <f t="shared" si="1"/>
        <v>6</v>
      </c>
      <c r="N15" s="7">
        <f t="shared" si="2"/>
        <v>1</v>
      </c>
      <c r="O15" s="8">
        <f t="shared" si="3"/>
        <v>2</v>
      </c>
      <c r="P15" s="7">
        <v>32</v>
      </c>
      <c r="Q15" s="7">
        <v>25</v>
      </c>
      <c r="R15" s="7">
        <v>19</v>
      </c>
      <c r="S15" s="21">
        <v>1.3</v>
      </c>
      <c r="T15" s="21">
        <f t="shared" si="7"/>
        <v>0.9</v>
      </c>
      <c r="U15" s="21">
        <f t="shared" si="4"/>
        <v>1.3</v>
      </c>
      <c r="V15" s="21">
        <f t="shared" si="5"/>
        <v>0.9</v>
      </c>
      <c r="W15" s="21">
        <f t="shared" si="6"/>
        <v>0.0152</v>
      </c>
    </row>
    <row r="16" spans="1:23">
      <c r="A16" s="7" t="s">
        <v>31</v>
      </c>
      <c r="B16" s="7" t="s">
        <v>32</v>
      </c>
      <c r="C16" s="7">
        <v>1329678</v>
      </c>
      <c r="D16" s="7" t="s">
        <v>50</v>
      </c>
      <c r="E16" s="10" t="s">
        <v>34</v>
      </c>
      <c r="F16" s="7" t="s">
        <v>43</v>
      </c>
      <c r="G16" s="7">
        <v>2</v>
      </c>
      <c r="H16" s="7">
        <v>3</v>
      </c>
      <c r="I16" s="7" t="s">
        <v>50</v>
      </c>
      <c r="J16" s="8">
        <f t="shared" si="0"/>
        <v>3</v>
      </c>
      <c r="K16" s="7">
        <v>9</v>
      </c>
      <c r="L16" s="7">
        <v>3</v>
      </c>
      <c r="M16" s="7">
        <f t="shared" si="1"/>
        <v>9</v>
      </c>
      <c r="N16" s="7">
        <f t="shared" si="2"/>
        <v>1</v>
      </c>
      <c r="O16" s="8">
        <f t="shared" si="3"/>
        <v>2</v>
      </c>
      <c r="P16" s="7">
        <v>32</v>
      </c>
      <c r="Q16" s="7">
        <v>26</v>
      </c>
      <c r="R16" s="7">
        <v>30</v>
      </c>
      <c r="S16" s="21">
        <v>1.8</v>
      </c>
      <c r="T16" s="21">
        <f t="shared" si="7"/>
        <v>1.35</v>
      </c>
      <c r="U16" s="21">
        <f t="shared" si="4"/>
        <v>1.8</v>
      </c>
      <c r="V16" s="21">
        <f t="shared" si="5"/>
        <v>1.35</v>
      </c>
      <c r="W16" s="21">
        <f t="shared" si="6"/>
        <v>0.02496</v>
      </c>
    </row>
    <row r="17" spans="1:23">
      <c r="A17" s="7" t="s">
        <v>31</v>
      </c>
      <c r="B17" s="7" t="s">
        <v>32</v>
      </c>
      <c r="C17" s="7">
        <v>1329674</v>
      </c>
      <c r="D17" s="7" t="s">
        <v>51</v>
      </c>
      <c r="E17" s="10" t="s">
        <v>34</v>
      </c>
      <c r="F17" s="7" t="s">
        <v>43</v>
      </c>
      <c r="G17" s="7">
        <v>2</v>
      </c>
      <c r="H17" s="7">
        <v>3</v>
      </c>
      <c r="I17" s="7" t="s">
        <v>51</v>
      </c>
      <c r="J17" s="8">
        <f t="shared" si="0"/>
        <v>2</v>
      </c>
      <c r="K17" s="7">
        <v>6</v>
      </c>
      <c r="L17" s="7">
        <v>2</v>
      </c>
      <c r="M17" s="7">
        <f t="shared" si="1"/>
        <v>6</v>
      </c>
      <c r="N17" s="7">
        <f t="shared" si="2"/>
        <v>1</v>
      </c>
      <c r="O17" s="8">
        <f t="shared" si="3"/>
        <v>2</v>
      </c>
      <c r="P17" s="7">
        <v>32</v>
      </c>
      <c r="Q17" s="7">
        <v>25</v>
      </c>
      <c r="R17" s="7">
        <v>19</v>
      </c>
      <c r="S17" s="21">
        <v>1.3</v>
      </c>
      <c r="T17" s="21">
        <f t="shared" si="7"/>
        <v>0.9</v>
      </c>
      <c r="U17" s="21">
        <f t="shared" si="4"/>
        <v>1.3</v>
      </c>
      <c r="V17" s="21">
        <f t="shared" si="5"/>
        <v>0.9</v>
      </c>
      <c r="W17" s="21">
        <f t="shared" si="6"/>
        <v>0.0152</v>
      </c>
    </row>
    <row r="18" spans="1:23">
      <c r="A18" s="7" t="s">
        <v>31</v>
      </c>
      <c r="B18" s="7" t="s">
        <v>32</v>
      </c>
      <c r="C18" s="7">
        <v>1329675</v>
      </c>
      <c r="D18" s="7" t="s">
        <v>52</v>
      </c>
      <c r="E18" s="10" t="s">
        <v>34</v>
      </c>
      <c r="F18" s="7" t="s">
        <v>43</v>
      </c>
      <c r="G18" s="7">
        <v>2</v>
      </c>
      <c r="H18" s="7">
        <v>3</v>
      </c>
      <c r="I18" s="7" t="s">
        <v>52</v>
      </c>
      <c r="J18" s="8">
        <f t="shared" si="0"/>
        <v>2</v>
      </c>
      <c r="K18" s="7">
        <v>6</v>
      </c>
      <c r="L18" s="7">
        <v>2</v>
      </c>
      <c r="M18" s="7">
        <f t="shared" si="1"/>
        <v>6</v>
      </c>
      <c r="N18" s="7">
        <f t="shared" si="2"/>
        <v>1</v>
      </c>
      <c r="O18" s="8">
        <f t="shared" si="3"/>
        <v>2</v>
      </c>
      <c r="P18" s="7">
        <v>32</v>
      </c>
      <c r="Q18" s="7">
        <v>25</v>
      </c>
      <c r="R18" s="7">
        <v>19</v>
      </c>
      <c r="S18" s="21">
        <v>1.3</v>
      </c>
      <c r="T18" s="21">
        <f t="shared" si="7"/>
        <v>0.9</v>
      </c>
      <c r="U18" s="21">
        <f t="shared" si="4"/>
        <v>1.3</v>
      </c>
      <c r="V18" s="21">
        <f t="shared" si="5"/>
        <v>0.9</v>
      </c>
      <c r="W18" s="21">
        <f t="shared" si="6"/>
        <v>0.0152</v>
      </c>
    </row>
    <row r="19" s="1" customFormat="1" spans="10:23">
      <c r="J19" s="17">
        <f>SUM(J3:J18)</f>
        <v>434</v>
      </c>
      <c r="K19" s="1">
        <f>SUM(K3:K18)</f>
        <v>1302</v>
      </c>
      <c r="N19" s="1">
        <f>SUM(N3:N18)</f>
        <v>71</v>
      </c>
      <c r="O19" s="17"/>
      <c r="S19" s="22"/>
      <c r="T19" s="22"/>
      <c r="U19" s="22">
        <f>SUM(U3:U18)</f>
        <v>252.2</v>
      </c>
      <c r="V19" s="22">
        <f>SUM(V3:V18)</f>
        <v>195.3</v>
      </c>
      <c r="W19" s="22">
        <f>SUM(W3:W18)</f>
        <v>3.674464</v>
      </c>
    </row>
  </sheetData>
  <mergeCells count="22">
    <mergeCell ref="P2:R2"/>
    <mergeCell ref="A3:A4"/>
    <mergeCell ref="A6:A7"/>
    <mergeCell ref="A14:A15"/>
    <mergeCell ref="C3:C4"/>
    <mergeCell ref="C6:C7"/>
    <mergeCell ref="C14:C15"/>
    <mergeCell ref="D3:D4"/>
    <mergeCell ref="D6:D7"/>
    <mergeCell ref="D14:D15"/>
    <mergeCell ref="E3:E4"/>
    <mergeCell ref="E6:E7"/>
    <mergeCell ref="E14:E15"/>
    <mergeCell ref="F3:F4"/>
    <mergeCell ref="F6:F7"/>
    <mergeCell ref="F14:F15"/>
    <mergeCell ref="G3:G4"/>
    <mergeCell ref="G6:G7"/>
    <mergeCell ref="G14:G15"/>
    <mergeCell ref="I3:I4"/>
    <mergeCell ref="I6:I7"/>
    <mergeCell ref="I14:I15"/>
  </mergeCells>
  <pageMargins left="0.0388888888888889" right="0.0784722222222222" top="0.0388888888888889" bottom="0.0388888888888889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2024-03-26T09:41:00Z</dcterms:created>
  <dcterms:modified xsi:type="dcterms:W3CDTF">2024-06-03T03:32:24Z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BEFA4E5E777F4F51A44A748ABE9868B3_13</vt:lpwstr>
  </property>
  <property fmtid="{D5CDD505-2E9C-101B-9397-08002B2CF9AE}" pid="3" name="KSOProductBuildVer">
    <vt:lpwstr>2052-12.1.0.16929</vt:lpwstr>
  </property>
</Properties>
</file>