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ummary Table-English Forma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<sst xmlns="http://schemas.openxmlformats.org/spreadsheetml/2006/main" count="164" uniqueCount="64">
  <si>
    <t>Style#</t>
  </si>
  <si>
    <t>Season</t>
  </si>
  <si>
    <t>Order#</t>
  </si>
  <si>
    <t>Ship To</t>
  </si>
  <si>
    <t>Color-Name</t>
  </si>
  <si>
    <t>Prepack Code</t>
  </si>
  <si>
    <t>Set</t>
  </si>
  <si>
    <t>Qty/Blister</t>
  </si>
  <si>
    <t>Country</t>
  </si>
  <si>
    <t>Total Blister</t>
  </si>
  <si>
    <t>Total Qty</t>
  </si>
  <si>
    <t>款号</t>
  </si>
  <si>
    <t>季节</t>
  </si>
  <si>
    <t>订单号</t>
  </si>
  <si>
    <t>目的国家</t>
  </si>
  <si>
    <t>颜色</t>
  </si>
  <si>
    <t>袋贴国家代码</t>
  </si>
  <si>
    <t>单件</t>
  </si>
  <si>
    <r>
      <rPr>
        <b/>
        <sz val="11"/>
        <rFont val="Calibri"/>
        <charset val="134"/>
      </rPr>
      <t>3</t>
    </r>
    <r>
      <rPr>
        <b/>
        <sz val="11"/>
        <rFont val="宋体"/>
        <charset val="134"/>
      </rPr>
      <t>件</t>
    </r>
    <r>
      <rPr>
        <b/>
        <sz val="11"/>
        <rFont val="Calibri"/>
        <charset val="134"/>
      </rPr>
      <t>/</t>
    </r>
    <r>
      <rPr>
        <b/>
        <sz val="11"/>
        <rFont val="宋体"/>
        <charset val="134"/>
      </rPr>
      <t>袋</t>
    </r>
  </si>
  <si>
    <t>lot 贴纸数量</t>
  </si>
  <si>
    <t>总数量</t>
  </si>
  <si>
    <t>袋数</t>
  </si>
  <si>
    <t>数量/外箱</t>
  </si>
  <si>
    <t>箱数</t>
  </si>
  <si>
    <t>箱贴数量</t>
  </si>
  <si>
    <t>箱规</t>
  </si>
  <si>
    <t>毛重</t>
  </si>
  <si>
    <t>净重</t>
  </si>
  <si>
    <t>总毛重</t>
  </si>
  <si>
    <t>总净重</t>
  </si>
  <si>
    <t>总体积</t>
  </si>
  <si>
    <t>C8568A8</t>
  </si>
  <si>
    <t>24 WN</t>
  </si>
  <si>
    <t>DEFACTO PERAKENDE TİC.A.Ş. DEPO Organize San. Bölgesi 6.Depo Kazım Karabekir Mah. Cumhuriyet Cad. Tekirdağ/Çerkezköy Tel:0090 282 758 11 34-35</t>
  </si>
  <si>
    <t>YL1 - YELLOW</t>
  </si>
  <si>
    <t>C8568A8TURAASTD</t>
  </si>
  <si>
    <t>TURKEY</t>
  </si>
  <si>
    <t>KAZAKHSTAN</t>
  </si>
  <si>
    <t>C8568A8KZKAASTD</t>
  </si>
  <si>
    <t>İSTANBUL DEPO</t>
  </si>
  <si>
    <t>C8568A8ECOMASTD</t>
  </si>
  <si>
    <t>ECOM</t>
  </si>
  <si>
    <t>C8568A8ECOMMPASTD</t>
  </si>
  <si>
    <t>ECOM MP</t>
  </si>
  <si>
    <t>EGYPT</t>
  </si>
  <si>
    <t>C8568A8YDAASTD</t>
  </si>
  <si>
    <t>MOROCCO</t>
  </si>
  <si>
    <t>MOLDOVA</t>
  </si>
  <si>
    <t>SOUTH IRAQ</t>
  </si>
  <si>
    <t>NORTH IRAQ</t>
  </si>
  <si>
    <t>GEORGIA</t>
  </si>
  <si>
    <t>AZERBAIJAN</t>
  </si>
  <si>
    <t>KOSOVO</t>
  </si>
  <si>
    <t>LEBANON</t>
  </si>
  <si>
    <t>MONTENEGRO</t>
  </si>
  <si>
    <t>C8568A8YDASTD</t>
  </si>
  <si>
    <t>SAUDI ARABIA</t>
  </si>
  <si>
    <t>UZBEKISTAN</t>
  </si>
  <si>
    <t>BOSNIA</t>
  </si>
  <si>
    <t>UKRAINE</t>
  </si>
  <si>
    <t>SERBIA</t>
  </si>
  <si>
    <t>ALBANIA</t>
  </si>
  <si>
    <t>GERMANY</t>
  </si>
  <si>
    <t>MACEDONIA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</si>
</sst>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name val="Calibri"/>
      <charset val="134"/>
    </font>
    <font>
      <b/>
      <sz val="11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8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25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2" borderId="0" xfId="0" applyNumberFormat="1" applyFont="1" applyFill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1" fontId="0" fillId="2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0" fillId="4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7"/>
  <sheetViews>
    <sheetView tabSelected="1" workbookViewId="0">
      <pane xSplit="3" ySplit="1" topLeftCell="F13" activePane="bottomRight" state="frozen"/>
      <selection/>
      <selection pane="topRight"/>
      <selection pane="bottomLeft"/>
      <selection pane="bottomRight" activeCell="J3" sqref="J3:J26"/>
    </sheetView>
  </sheetViews>
  <sheetFormatPr defaultColWidth="9" defaultRowHeight="14.5"/>
  <cols>
    <col min="1" max="1" width="9.57272727272727" style="2" customWidth="1"/>
    <col min="2" max="2" width="9.14545454545454" style="2" hidden="1" customWidth="1"/>
    <col min="3" max="3" width="10.5727272727273" style="2" customWidth="1"/>
    <col min="4" max="4" width="22.4272727272727" style="2" hidden="1" customWidth="1"/>
    <col min="5" max="5" width="14.2818181818182" style="2" customWidth="1"/>
    <col min="6" max="6" width="22" style="2" customWidth="1"/>
    <col min="7" max="7" width="6.42727272727273" style="2" customWidth="1"/>
    <col min="8" max="8" width="11.7181818181818" style="2" customWidth="1"/>
    <col min="9" max="9" width="15.5727272727273" style="2" customWidth="1"/>
    <col min="10" max="10" width="13.6363636363636" style="3" customWidth="1"/>
    <col min="11" max="11" width="10.4272727272727" style="2" customWidth="1"/>
    <col min="12" max="12" width="6.14545454545455" style="2" customWidth="1"/>
    <col min="13" max="13" width="7.57272727272727" style="2" customWidth="1"/>
    <col min="14" max="14" width="6.14545454545455" style="2" customWidth="1"/>
    <col min="15" max="15" width="9.63636363636364" style="3" customWidth="1"/>
    <col min="16" max="18" width="5.42727272727273" style="2" customWidth="1"/>
    <col min="19" max="20" width="7.42727272727273" style="4" customWidth="1"/>
    <col min="21" max="23" width="9.14545454545454" style="4" customWidth="1"/>
    <col min="24" max="40" width="9.14545454545454" style="2" customWidth="1"/>
    <col min="41" max="16383" width="9" style="2"/>
  </cols>
  <sheetData>
    <row r="1" spans="1:40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11" t="s">
        <v>9</v>
      </c>
      <c r="K1" s="12" t="s">
        <v>10</v>
      </c>
      <c r="L1" s="13"/>
      <c r="M1" s="13"/>
      <c r="N1" s="13"/>
      <c r="O1" s="14"/>
      <c r="P1" s="13"/>
      <c r="Q1" s="13"/>
      <c r="R1" s="13"/>
      <c r="S1" s="19"/>
      <c r="T1" s="19"/>
      <c r="U1" s="19"/>
      <c r="V1" s="19"/>
      <c r="W1" s="19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</row>
    <row r="2" ht="28" spans="1:40">
      <c r="A2" s="6" t="s">
        <v>11</v>
      </c>
      <c r="B2" s="6" t="s">
        <v>12</v>
      </c>
      <c r="C2" s="6" t="s">
        <v>13</v>
      </c>
      <c r="D2" s="6" t="s">
        <v>14</v>
      </c>
      <c r="E2" s="6" t="s">
        <v>15</v>
      </c>
      <c r="F2" s="6" t="s">
        <v>16</v>
      </c>
      <c r="G2" s="6" t="s">
        <v>17</v>
      </c>
      <c r="H2" s="5" t="s">
        <v>18</v>
      </c>
      <c r="I2" s="6" t="s">
        <v>14</v>
      </c>
      <c r="J2" s="15" t="s">
        <v>19</v>
      </c>
      <c r="K2" s="16" t="s">
        <v>20</v>
      </c>
      <c r="L2" s="6" t="s">
        <v>21</v>
      </c>
      <c r="M2" s="17" t="s">
        <v>22</v>
      </c>
      <c r="N2" s="6" t="s">
        <v>23</v>
      </c>
      <c r="O2" s="15" t="s">
        <v>24</v>
      </c>
      <c r="P2" s="6" t="s">
        <v>25</v>
      </c>
      <c r="Q2" s="6"/>
      <c r="R2" s="6"/>
      <c r="S2" s="20" t="s">
        <v>26</v>
      </c>
      <c r="T2" s="20" t="s">
        <v>27</v>
      </c>
      <c r="U2" s="21" t="s">
        <v>28</v>
      </c>
      <c r="V2" s="21" t="s">
        <v>29</v>
      </c>
      <c r="W2" s="21" t="s">
        <v>30</v>
      </c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</row>
    <row r="3" spans="1:23">
      <c r="A3" s="7" t="s">
        <v>31</v>
      </c>
      <c r="B3" s="7" t="s">
        <v>32</v>
      </c>
      <c r="C3" s="7">
        <v>1328852</v>
      </c>
      <c r="D3" s="7" t="s">
        <v>33</v>
      </c>
      <c r="E3" s="7" t="s">
        <v>34</v>
      </c>
      <c r="F3" s="7" t="s">
        <v>35</v>
      </c>
      <c r="G3" s="7">
        <v>1</v>
      </c>
      <c r="H3" s="7">
        <v>3</v>
      </c>
      <c r="I3" s="7" t="s">
        <v>36</v>
      </c>
      <c r="J3" s="8">
        <f>K3/H3</f>
        <v>84</v>
      </c>
      <c r="K3" s="7">
        <v>252</v>
      </c>
      <c r="L3" s="7">
        <v>28</v>
      </c>
      <c r="M3" s="7">
        <v>84</v>
      </c>
      <c r="N3" s="7">
        <f>K3/M3</f>
        <v>3</v>
      </c>
      <c r="O3" s="8">
        <f>N3*2</f>
        <v>6</v>
      </c>
      <c r="P3" s="7">
        <v>60</v>
      </c>
      <c r="Q3" s="7">
        <v>40</v>
      </c>
      <c r="R3" s="7">
        <v>40</v>
      </c>
      <c r="S3" s="22">
        <f>T3+1</f>
        <v>10.66</v>
      </c>
      <c r="T3" s="22">
        <f>0.115*M3</f>
        <v>9.66</v>
      </c>
      <c r="U3" s="22">
        <f>S3*N3</f>
        <v>31.98</v>
      </c>
      <c r="V3" s="22">
        <f>T3*N3</f>
        <v>28.98</v>
      </c>
      <c r="W3" s="22">
        <f>P3*Q3*R3/1000000*N3</f>
        <v>0.288</v>
      </c>
    </row>
    <row r="4" spans="1:23">
      <c r="A4" s="7"/>
      <c r="B4" s="7"/>
      <c r="C4" s="7"/>
      <c r="D4" s="7"/>
      <c r="E4" s="7"/>
      <c r="F4" s="7"/>
      <c r="G4" s="7"/>
      <c r="H4" s="7">
        <v>3</v>
      </c>
      <c r="I4" s="7"/>
      <c r="J4" s="8">
        <f t="shared" ref="J4:J26" si="0">K4/H4</f>
        <v>25</v>
      </c>
      <c r="K4" s="7">
        <v>75</v>
      </c>
      <c r="L4" s="7">
        <v>25</v>
      </c>
      <c r="M4" s="7">
        <v>75</v>
      </c>
      <c r="N4" s="7">
        <f t="shared" ref="N4:N26" si="1">K4/M4</f>
        <v>1</v>
      </c>
      <c r="O4" s="8">
        <f t="shared" ref="O4:O26" si="2">N4*2</f>
        <v>2</v>
      </c>
      <c r="P4" s="7">
        <v>60</v>
      </c>
      <c r="Q4" s="7">
        <v>40</v>
      </c>
      <c r="R4" s="7">
        <v>40</v>
      </c>
      <c r="S4" s="22">
        <f>T4+1</f>
        <v>9.625</v>
      </c>
      <c r="T4" s="22">
        <f t="shared" ref="T4:T26" si="3">0.115*M4</f>
        <v>8.625</v>
      </c>
      <c r="U4" s="22">
        <f t="shared" ref="U4:U26" si="4">S4*N4</f>
        <v>9.625</v>
      </c>
      <c r="V4" s="22">
        <f t="shared" ref="V4:V26" si="5">T4*N4</f>
        <v>8.625</v>
      </c>
      <c r="W4" s="22">
        <f t="shared" ref="W4:W26" si="6">P4*Q4*R4/1000000*N4</f>
        <v>0.096</v>
      </c>
    </row>
    <row r="5" spans="1:23">
      <c r="A5" s="7" t="s">
        <v>31</v>
      </c>
      <c r="B5" s="7" t="s">
        <v>32</v>
      </c>
      <c r="C5" s="7">
        <v>1328857</v>
      </c>
      <c r="D5" s="7" t="s">
        <v>37</v>
      </c>
      <c r="E5" s="7" t="s">
        <v>34</v>
      </c>
      <c r="F5" s="7" t="s">
        <v>38</v>
      </c>
      <c r="G5" s="7">
        <v>1</v>
      </c>
      <c r="H5" s="7">
        <v>3</v>
      </c>
      <c r="I5" s="7" t="s">
        <v>37</v>
      </c>
      <c r="J5" s="8">
        <f t="shared" si="0"/>
        <v>50</v>
      </c>
      <c r="K5" s="7">
        <v>150</v>
      </c>
      <c r="L5" s="7">
        <v>25</v>
      </c>
      <c r="M5" s="7">
        <v>75</v>
      </c>
      <c r="N5" s="7">
        <f t="shared" si="1"/>
        <v>2</v>
      </c>
      <c r="O5" s="8">
        <f t="shared" si="2"/>
        <v>4</v>
      </c>
      <c r="P5" s="7">
        <v>60</v>
      </c>
      <c r="Q5" s="7">
        <v>40</v>
      </c>
      <c r="R5" s="7">
        <v>40</v>
      </c>
      <c r="S5" s="22">
        <f>T5+1</f>
        <v>9.625</v>
      </c>
      <c r="T5" s="22">
        <f t="shared" si="3"/>
        <v>8.625</v>
      </c>
      <c r="U5" s="22">
        <f t="shared" si="4"/>
        <v>19.25</v>
      </c>
      <c r="V5" s="22">
        <f t="shared" si="5"/>
        <v>17.25</v>
      </c>
      <c r="W5" s="22">
        <f t="shared" si="6"/>
        <v>0.192</v>
      </c>
    </row>
    <row r="6" spans="1:23">
      <c r="A6" s="7"/>
      <c r="B6" s="7"/>
      <c r="C6" s="7"/>
      <c r="D6" s="7"/>
      <c r="E6" s="7"/>
      <c r="F6" s="7"/>
      <c r="G6" s="7"/>
      <c r="H6" s="7">
        <v>3</v>
      </c>
      <c r="I6" s="7"/>
      <c r="J6" s="8">
        <f t="shared" si="0"/>
        <v>24</v>
      </c>
      <c r="K6" s="7">
        <v>72</v>
      </c>
      <c r="L6" s="7">
        <v>24</v>
      </c>
      <c r="M6" s="7">
        <v>72</v>
      </c>
      <c r="N6" s="7">
        <f t="shared" si="1"/>
        <v>1</v>
      </c>
      <c r="O6" s="8">
        <f t="shared" si="2"/>
        <v>2</v>
      </c>
      <c r="P6" s="7">
        <v>60</v>
      </c>
      <c r="Q6" s="7">
        <v>40</v>
      </c>
      <c r="R6" s="7">
        <v>40</v>
      </c>
      <c r="S6" s="22">
        <f>T6+1</f>
        <v>9.28</v>
      </c>
      <c r="T6" s="22">
        <f t="shared" si="3"/>
        <v>8.28</v>
      </c>
      <c r="U6" s="22">
        <f t="shared" si="4"/>
        <v>9.28</v>
      </c>
      <c r="V6" s="22">
        <f t="shared" si="5"/>
        <v>8.28</v>
      </c>
      <c r="W6" s="22">
        <f t="shared" si="6"/>
        <v>0.096</v>
      </c>
    </row>
    <row r="7" spans="1:23">
      <c r="A7" s="8" t="s">
        <v>31</v>
      </c>
      <c r="B7" s="8" t="s">
        <v>32</v>
      </c>
      <c r="C7" s="8">
        <v>1328872</v>
      </c>
      <c r="D7" s="8" t="s">
        <v>39</v>
      </c>
      <c r="E7" s="9" t="s">
        <v>34</v>
      </c>
      <c r="F7" s="8" t="s">
        <v>40</v>
      </c>
      <c r="G7" s="8">
        <v>1</v>
      </c>
      <c r="H7" s="8">
        <v>3</v>
      </c>
      <c r="I7" s="8" t="s">
        <v>41</v>
      </c>
      <c r="J7" s="8">
        <f t="shared" si="0"/>
        <v>87</v>
      </c>
      <c r="K7" s="8">
        <v>261</v>
      </c>
      <c r="L7" s="8">
        <v>29</v>
      </c>
      <c r="M7" s="8">
        <v>87</v>
      </c>
      <c r="N7" s="8">
        <f t="shared" si="1"/>
        <v>3</v>
      </c>
      <c r="O7" s="8">
        <f t="shared" si="2"/>
        <v>6</v>
      </c>
      <c r="P7" s="7">
        <v>60</v>
      </c>
      <c r="Q7" s="7">
        <v>40</v>
      </c>
      <c r="R7" s="7">
        <v>40</v>
      </c>
      <c r="S7" s="22">
        <f>T7+1</f>
        <v>11.005</v>
      </c>
      <c r="T7" s="22">
        <f t="shared" si="3"/>
        <v>10.005</v>
      </c>
      <c r="U7" s="22">
        <f t="shared" si="4"/>
        <v>33.015</v>
      </c>
      <c r="V7" s="22">
        <f t="shared" si="5"/>
        <v>30.015</v>
      </c>
      <c r="W7" s="22">
        <f t="shared" si="6"/>
        <v>0.288</v>
      </c>
    </row>
    <row r="8" spans="1:23">
      <c r="A8" s="8" t="s">
        <v>31</v>
      </c>
      <c r="B8" s="8" t="s">
        <v>32</v>
      </c>
      <c r="C8" s="8">
        <v>1328873</v>
      </c>
      <c r="D8" s="8" t="s">
        <v>39</v>
      </c>
      <c r="E8" s="9" t="s">
        <v>34</v>
      </c>
      <c r="F8" s="8" t="s">
        <v>42</v>
      </c>
      <c r="G8" s="8">
        <v>1</v>
      </c>
      <c r="H8" s="8">
        <v>3</v>
      </c>
      <c r="I8" s="8" t="s">
        <v>43</v>
      </c>
      <c r="J8" s="8">
        <f t="shared" si="0"/>
        <v>12</v>
      </c>
      <c r="K8" s="8">
        <v>36</v>
      </c>
      <c r="L8" s="8">
        <v>6</v>
      </c>
      <c r="M8" s="8">
        <v>18</v>
      </c>
      <c r="N8" s="8">
        <f t="shared" si="1"/>
        <v>2</v>
      </c>
      <c r="O8" s="8">
        <f t="shared" si="2"/>
        <v>4</v>
      </c>
      <c r="P8" s="7">
        <v>40</v>
      </c>
      <c r="Q8" s="7">
        <v>30</v>
      </c>
      <c r="R8" s="7">
        <v>20</v>
      </c>
      <c r="S8" s="22">
        <f>T8+0.4</f>
        <v>2.47</v>
      </c>
      <c r="T8" s="22">
        <f t="shared" si="3"/>
        <v>2.07</v>
      </c>
      <c r="U8" s="22">
        <f t="shared" si="4"/>
        <v>4.94</v>
      </c>
      <c r="V8" s="22">
        <f t="shared" si="5"/>
        <v>4.14</v>
      </c>
      <c r="W8" s="22">
        <f t="shared" si="6"/>
        <v>0.048</v>
      </c>
    </row>
    <row r="9" spans="1:23">
      <c r="A9" s="7" t="s">
        <v>31</v>
      </c>
      <c r="B9" s="7" t="s">
        <v>32</v>
      </c>
      <c r="C9" s="7">
        <v>1328858</v>
      </c>
      <c r="D9" s="7" t="s">
        <v>44</v>
      </c>
      <c r="E9" s="10" t="s">
        <v>34</v>
      </c>
      <c r="F9" s="7" t="s">
        <v>45</v>
      </c>
      <c r="G9" s="7">
        <v>1</v>
      </c>
      <c r="H9" s="7">
        <v>3</v>
      </c>
      <c r="I9" s="7" t="s">
        <v>44</v>
      </c>
      <c r="J9" s="8">
        <f t="shared" si="0"/>
        <v>12</v>
      </c>
      <c r="K9" s="7">
        <v>36</v>
      </c>
      <c r="L9" s="7">
        <v>6</v>
      </c>
      <c r="M9" s="7">
        <v>18</v>
      </c>
      <c r="N9" s="7">
        <f t="shared" si="1"/>
        <v>2</v>
      </c>
      <c r="O9" s="8">
        <f t="shared" si="2"/>
        <v>4</v>
      </c>
      <c r="P9" s="7">
        <v>40</v>
      </c>
      <c r="Q9" s="7">
        <v>30</v>
      </c>
      <c r="R9" s="7">
        <v>20</v>
      </c>
      <c r="S9" s="22">
        <f t="shared" ref="S9:S14" si="7">T9+0.4</f>
        <v>2.47</v>
      </c>
      <c r="T9" s="22">
        <f t="shared" si="3"/>
        <v>2.07</v>
      </c>
      <c r="U9" s="22">
        <f t="shared" si="4"/>
        <v>4.94</v>
      </c>
      <c r="V9" s="22">
        <f t="shared" si="5"/>
        <v>4.14</v>
      </c>
      <c r="W9" s="22">
        <f t="shared" si="6"/>
        <v>0.048</v>
      </c>
    </row>
    <row r="10" spans="1:23">
      <c r="A10" s="7" t="s">
        <v>31</v>
      </c>
      <c r="B10" s="7" t="s">
        <v>32</v>
      </c>
      <c r="C10" s="7">
        <v>1328861</v>
      </c>
      <c r="D10" s="7" t="s">
        <v>46</v>
      </c>
      <c r="E10" s="10" t="s">
        <v>34</v>
      </c>
      <c r="F10" s="7" t="s">
        <v>45</v>
      </c>
      <c r="G10" s="7">
        <v>1</v>
      </c>
      <c r="H10" s="7">
        <v>3</v>
      </c>
      <c r="I10" s="7" t="s">
        <v>46</v>
      </c>
      <c r="J10" s="8">
        <f t="shared" si="0"/>
        <v>8</v>
      </c>
      <c r="K10" s="7">
        <v>24</v>
      </c>
      <c r="L10" s="7">
        <v>4</v>
      </c>
      <c r="M10" s="7">
        <v>12</v>
      </c>
      <c r="N10" s="7">
        <f t="shared" si="1"/>
        <v>2</v>
      </c>
      <c r="O10" s="8">
        <f t="shared" si="2"/>
        <v>4</v>
      </c>
      <c r="P10" s="7">
        <v>40</v>
      </c>
      <c r="Q10" s="7">
        <v>30</v>
      </c>
      <c r="R10" s="7">
        <v>20</v>
      </c>
      <c r="S10" s="22">
        <f t="shared" si="7"/>
        <v>1.78</v>
      </c>
      <c r="T10" s="22">
        <f t="shared" si="3"/>
        <v>1.38</v>
      </c>
      <c r="U10" s="22">
        <f t="shared" si="4"/>
        <v>3.56</v>
      </c>
      <c r="V10" s="22">
        <f t="shared" si="5"/>
        <v>2.76</v>
      </c>
      <c r="W10" s="22">
        <f t="shared" si="6"/>
        <v>0.048</v>
      </c>
    </row>
    <row r="11" spans="1:23">
      <c r="A11" s="7" t="s">
        <v>31</v>
      </c>
      <c r="B11" s="7" t="s">
        <v>32</v>
      </c>
      <c r="C11" s="7">
        <v>1328867</v>
      </c>
      <c r="D11" s="7" t="s">
        <v>47</v>
      </c>
      <c r="E11" s="10" t="s">
        <v>34</v>
      </c>
      <c r="F11" s="7" t="s">
        <v>45</v>
      </c>
      <c r="G11" s="7">
        <v>1</v>
      </c>
      <c r="H11" s="7">
        <v>3</v>
      </c>
      <c r="I11" s="7" t="s">
        <v>47</v>
      </c>
      <c r="J11" s="8">
        <f t="shared" si="0"/>
        <v>7</v>
      </c>
      <c r="K11" s="7">
        <v>21</v>
      </c>
      <c r="L11" s="7">
        <v>7</v>
      </c>
      <c r="M11" s="7">
        <v>21</v>
      </c>
      <c r="N11" s="7">
        <f t="shared" si="1"/>
        <v>1</v>
      </c>
      <c r="O11" s="8">
        <f t="shared" si="2"/>
        <v>2</v>
      </c>
      <c r="P11" s="7">
        <v>40</v>
      </c>
      <c r="Q11" s="7">
        <v>30</v>
      </c>
      <c r="R11" s="7">
        <v>20</v>
      </c>
      <c r="S11" s="22">
        <f t="shared" si="7"/>
        <v>2.815</v>
      </c>
      <c r="T11" s="22">
        <f t="shared" si="3"/>
        <v>2.415</v>
      </c>
      <c r="U11" s="22">
        <f t="shared" si="4"/>
        <v>2.815</v>
      </c>
      <c r="V11" s="22">
        <f t="shared" si="5"/>
        <v>2.415</v>
      </c>
      <c r="W11" s="22">
        <f t="shared" si="6"/>
        <v>0.024</v>
      </c>
    </row>
    <row r="12" spans="1:23">
      <c r="A12" s="7" t="s">
        <v>31</v>
      </c>
      <c r="B12" s="7" t="s">
        <v>32</v>
      </c>
      <c r="C12" s="7">
        <v>1328869</v>
      </c>
      <c r="D12" s="7" t="s">
        <v>48</v>
      </c>
      <c r="E12" s="10" t="s">
        <v>34</v>
      </c>
      <c r="F12" s="7" t="s">
        <v>45</v>
      </c>
      <c r="G12" s="7">
        <v>1</v>
      </c>
      <c r="H12" s="7">
        <v>3</v>
      </c>
      <c r="I12" s="7" t="s">
        <v>48</v>
      </c>
      <c r="J12" s="8">
        <f t="shared" si="0"/>
        <v>7</v>
      </c>
      <c r="K12" s="7">
        <v>21</v>
      </c>
      <c r="L12" s="7">
        <v>7</v>
      </c>
      <c r="M12" s="7">
        <v>21</v>
      </c>
      <c r="N12" s="7">
        <f t="shared" si="1"/>
        <v>1</v>
      </c>
      <c r="O12" s="8">
        <f t="shared" si="2"/>
        <v>2</v>
      </c>
      <c r="P12" s="7">
        <v>40</v>
      </c>
      <c r="Q12" s="7">
        <v>30</v>
      </c>
      <c r="R12" s="7">
        <v>20</v>
      </c>
      <c r="S12" s="22">
        <f t="shared" si="7"/>
        <v>2.815</v>
      </c>
      <c r="T12" s="22">
        <f t="shared" si="3"/>
        <v>2.415</v>
      </c>
      <c r="U12" s="22">
        <f t="shared" si="4"/>
        <v>2.815</v>
      </c>
      <c r="V12" s="22">
        <f t="shared" si="5"/>
        <v>2.415</v>
      </c>
      <c r="W12" s="22">
        <f t="shared" si="6"/>
        <v>0.024</v>
      </c>
    </row>
    <row r="13" spans="1:23">
      <c r="A13" s="7" t="s">
        <v>31</v>
      </c>
      <c r="B13" s="7" t="s">
        <v>32</v>
      </c>
      <c r="C13" s="7">
        <v>1328860</v>
      </c>
      <c r="D13" s="7" t="s">
        <v>49</v>
      </c>
      <c r="E13" s="10" t="s">
        <v>34</v>
      </c>
      <c r="F13" s="7" t="s">
        <v>45</v>
      </c>
      <c r="G13" s="7">
        <v>1</v>
      </c>
      <c r="H13" s="7">
        <v>3</v>
      </c>
      <c r="I13" s="7" t="s">
        <v>49</v>
      </c>
      <c r="J13" s="8">
        <f t="shared" si="0"/>
        <v>5</v>
      </c>
      <c r="K13" s="7">
        <v>15</v>
      </c>
      <c r="L13" s="7">
        <v>5</v>
      </c>
      <c r="M13" s="7">
        <v>15</v>
      </c>
      <c r="N13" s="7">
        <f t="shared" si="1"/>
        <v>1</v>
      </c>
      <c r="O13" s="8">
        <f t="shared" si="2"/>
        <v>2</v>
      </c>
      <c r="P13" s="7">
        <v>40</v>
      </c>
      <c r="Q13" s="7">
        <v>30</v>
      </c>
      <c r="R13" s="7">
        <v>20</v>
      </c>
      <c r="S13" s="22">
        <f t="shared" si="7"/>
        <v>2.125</v>
      </c>
      <c r="T13" s="22">
        <f t="shared" si="3"/>
        <v>1.725</v>
      </c>
      <c r="U13" s="22">
        <f t="shared" si="4"/>
        <v>2.125</v>
      </c>
      <c r="V13" s="22">
        <f t="shared" si="5"/>
        <v>1.725</v>
      </c>
      <c r="W13" s="22">
        <f t="shared" si="6"/>
        <v>0.024</v>
      </c>
    </row>
    <row r="14" spans="1:23">
      <c r="A14" s="7" t="s">
        <v>31</v>
      </c>
      <c r="B14" s="7" t="s">
        <v>32</v>
      </c>
      <c r="C14" s="7">
        <v>1328859</v>
      </c>
      <c r="D14" s="7" t="s">
        <v>50</v>
      </c>
      <c r="E14" s="10" t="s">
        <v>34</v>
      </c>
      <c r="F14" s="7" t="s">
        <v>45</v>
      </c>
      <c r="G14" s="7">
        <v>1</v>
      </c>
      <c r="H14" s="7">
        <v>3</v>
      </c>
      <c r="I14" s="7" t="s">
        <v>50</v>
      </c>
      <c r="J14" s="8">
        <f t="shared" si="0"/>
        <v>4</v>
      </c>
      <c r="K14" s="7">
        <v>12</v>
      </c>
      <c r="L14" s="7">
        <v>4</v>
      </c>
      <c r="M14" s="7">
        <v>12</v>
      </c>
      <c r="N14" s="7">
        <f t="shared" si="1"/>
        <v>1</v>
      </c>
      <c r="O14" s="8">
        <f t="shared" si="2"/>
        <v>2</v>
      </c>
      <c r="P14" s="7">
        <v>40</v>
      </c>
      <c r="Q14" s="7">
        <v>30</v>
      </c>
      <c r="R14" s="7">
        <v>20</v>
      </c>
      <c r="S14" s="22">
        <f t="shared" si="7"/>
        <v>1.78</v>
      </c>
      <c r="T14" s="22">
        <f t="shared" si="3"/>
        <v>1.38</v>
      </c>
      <c r="U14" s="22">
        <f t="shared" si="4"/>
        <v>1.78</v>
      </c>
      <c r="V14" s="22">
        <f t="shared" si="5"/>
        <v>1.38</v>
      </c>
      <c r="W14" s="22">
        <f t="shared" si="6"/>
        <v>0.024</v>
      </c>
    </row>
    <row r="15" spans="1:23">
      <c r="A15" s="7" t="s">
        <v>31</v>
      </c>
      <c r="B15" s="7" t="s">
        <v>32</v>
      </c>
      <c r="C15" s="7">
        <v>1328853</v>
      </c>
      <c r="D15" s="7" t="s">
        <v>51</v>
      </c>
      <c r="E15" s="10" t="s">
        <v>34</v>
      </c>
      <c r="F15" s="7" t="s">
        <v>35</v>
      </c>
      <c r="G15" s="7">
        <v>1</v>
      </c>
      <c r="H15" s="7">
        <v>3</v>
      </c>
      <c r="I15" s="7" t="s">
        <v>51</v>
      </c>
      <c r="J15" s="8">
        <f t="shared" si="0"/>
        <v>3</v>
      </c>
      <c r="K15" s="7">
        <v>9</v>
      </c>
      <c r="L15" s="7">
        <v>3</v>
      </c>
      <c r="M15" s="7">
        <v>9</v>
      </c>
      <c r="N15" s="7">
        <f t="shared" si="1"/>
        <v>1</v>
      </c>
      <c r="O15" s="8">
        <f t="shared" si="2"/>
        <v>2</v>
      </c>
      <c r="P15" s="7">
        <v>30</v>
      </c>
      <c r="Q15" s="7">
        <v>20</v>
      </c>
      <c r="R15" s="7">
        <v>20</v>
      </c>
      <c r="S15" s="22">
        <f>T15+0.3</f>
        <v>1.335</v>
      </c>
      <c r="T15" s="22">
        <f t="shared" si="3"/>
        <v>1.035</v>
      </c>
      <c r="U15" s="22">
        <f t="shared" si="4"/>
        <v>1.335</v>
      </c>
      <c r="V15" s="22">
        <f t="shared" si="5"/>
        <v>1.035</v>
      </c>
      <c r="W15" s="22">
        <f t="shared" si="6"/>
        <v>0.012</v>
      </c>
    </row>
    <row r="16" spans="1:23">
      <c r="A16" s="7" t="s">
        <v>31</v>
      </c>
      <c r="B16" s="7" t="s">
        <v>32</v>
      </c>
      <c r="C16" s="7">
        <v>1328854</v>
      </c>
      <c r="D16" s="7" t="s">
        <v>52</v>
      </c>
      <c r="E16" s="10" t="s">
        <v>34</v>
      </c>
      <c r="F16" s="7" t="s">
        <v>35</v>
      </c>
      <c r="G16" s="7">
        <v>1</v>
      </c>
      <c r="H16" s="7">
        <v>3</v>
      </c>
      <c r="I16" s="7" t="s">
        <v>52</v>
      </c>
      <c r="J16" s="8">
        <f t="shared" si="0"/>
        <v>3</v>
      </c>
      <c r="K16" s="7">
        <v>9</v>
      </c>
      <c r="L16" s="7">
        <v>3</v>
      </c>
      <c r="M16" s="7">
        <v>9</v>
      </c>
      <c r="N16" s="7">
        <f t="shared" si="1"/>
        <v>1</v>
      </c>
      <c r="O16" s="8">
        <f t="shared" si="2"/>
        <v>2</v>
      </c>
      <c r="P16" s="7">
        <v>30</v>
      </c>
      <c r="Q16" s="7">
        <v>20</v>
      </c>
      <c r="R16" s="7">
        <v>20</v>
      </c>
      <c r="S16" s="22">
        <f t="shared" ref="S16:S26" si="8">T16+0.3</f>
        <v>1.335</v>
      </c>
      <c r="T16" s="22">
        <f t="shared" si="3"/>
        <v>1.035</v>
      </c>
      <c r="U16" s="22">
        <f t="shared" si="4"/>
        <v>1.335</v>
      </c>
      <c r="V16" s="22">
        <f t="shared" si="5"/>
        <v>1.035</v>
      </c>
      <c r="W16" s="22">
        <f t="shared" si="6"/>
        <v>0.012</v>
      </c>
    </row>
    <row r="17" spans="1:23">
      <c r="A17" s="7" t="s">
        <v>31</v>
      </c>
      <c r="B17" s="7" t="s">
        <v>32</v>
      </c>
      <c r="C17" s="7">
        <v>1328855</v>
      </c>
      <c r="D17" s="7" t="s">
        <v>53</v>
      </c>
      <c r="E17" s="10" t="s">
        <v>34</v>
      </c>
      <c r="F17" s="7" t="s">
        <v>35</v>
      </c>
      <c r="G17" s="7">
        <v>1</v>
      </c>
      <c r="H17" s="7">
        <v>3</v>
      </c>
      <c r="I17" s="7" t="s">
        <v>53</v>
      </c>
      <c r="J17" s="8">
        <f t="shared" si="0"/>
        <v>3</v>
      </c>
      <c r="K17" s="7">
        <v>9</v>
      </c>
      <c r="L17" s="7">
        <v>3</v>
      </c>
      <c r="M17" s="7">
        <v>9</v>
      </c>
      <c r="N17" s="7">
        <f t="shared" si="1"/>
        <v>1</v>
      </c>
      <c r="O17" s="8">
        <f t="shared" si="2"/>
        <v>2</v>
      </c>
      <c r="P17" s="7">
        <v>30</v>
      </c>
      <c r="Q17" s="7">
        <v>20</v>
      </c>
      <c r="R17" s="7">
        <v>20</v>
      </c>
      <c r="S17" s="22">
        <f t="shared" si="8"/>
        <v>1.335</v>
      </c>
      <c r="T17" s="22">
        <f t="shared" si="3"/>
        <v>1.035</v>
      </c>
      <c r="U17" s="22">
        <f t="shared" si="4"/>
        <v>1.335</v>
      </c>
      <c r="V17" s="22">
        <f t="shared" si="5"/>
        <v>1.035</v>
      </c>
      <c r="W17" s="22">
        <f t="shared" si="6"/>
        <v>0.012</v>
      </c>
    </row>
    <row r="18" spans="1:23">
      <c r="A18" s="7" t="s">
        <v>31</v>
      </c>
      <c r="B18" s="7" t="s">
        <v>32</v>
      </c>
      <c r="C18" s="7">
        <v>1328871</v>
      </c>
      <c r="D18" s="7" t="s">
        <v>54</v>
      </c>
      <c r="E18" s="10" t="s">
        <v>34</v>
      </c>
      <c r="F18" s="7" t="s">
        <v>55</v>
      </c>
      <c r="G18" s="7">
        <v>1</v>
      </c>
      <c r="H18" s="7">
        <v>3</v>
      </c>
      <c r="I18" s="7" t="s">
        <v>54</v>
      </c>
      <c r="J18" s="8">
        <f t="shared" si="0"/>
        <v>3</v>
      </c>
      <c r="K18" s="7">
        <v>9</v>
      </c>
      <c r="L18" s="7">
        <v>3</v>
      </c>
      <c r="M18" s="7">
        <v>9</v>
      </c>
      <c r="N18" s="7">
        <f t="shared" si="1"/>
        <v>1</v>
      </c>
      <c r="O18" s="8">
        <f t="shared" si="2"/>
        <v>2</v>
      </c>
      <c r="P18" s="7">
        <v>30</v>
      </c>
      <c r="Q18" s="7">
        <v>20</v>
      </c>
      <c r="R18" s="7">
        <v>20</v>
      </c>
      <c r="S18" s="22">
        <f t="shared" si="8"/>
        <v>1.335</v>
      </c>
      <c r="T18" s="22">
        <f t="shared" si="3"/>
        <v>1.035</v>
      </c>
      <c r="U18" s="22">
        <f t="shared" si="4"/>
        <v>1.335</v>
      </c>
      <c r="V18" s="22">
        <f t="shared" si="5"/>
        <v>1.035</v>
      </c>
      <c r="W18" s="22">
        <f t="shared" si="6"/>
        <v>0.012</v>
      </c>
    </row>
    <row r="19" spans="1:23">
      <c r="A19" s="7" t="s">
        <v>31</v>
      </c>
      <c r="B19" s="7" t="s">
        <v>32</v>
      </c>
      <c r="C19" s="7">
        <v>1328856</v>
      </c>
      <c r="D19" s="7" t="s">
        <v>56</v>
      </c>
      <c r="E19" s="10" t="s">
        <v>34</v>
      </c>
      <c r="F19" s="7" t="s">
        <v>35</v>
      </c>
      <c r="G19" s="7">
        <v>1</v>
      </c>
      <c r="H19" s="7">
        <v>3</v>
      </c>
      <c r="I19" s="7" t="s">
        <v>56</v>
      </c>
      <c r="J19" s="8">
        <f t="shared" si="0"/>
        <v>3</v>
      </c>
      <c r="K19" s="7">
        <v>9</v>
      </c>
      <c r="L19" s="7">
        <v>3</v>
      </c>
      <c r="M19" s="7">
        <v>9</v>
      </c>
      <c r="N19" s="7">
        <f t="shared" si="1"/>
        <v>1</v>
      </c>
      <c r="O19" s="8">
        <f t="shared" si="2"/>
        <v>2</v>
      </c>
      <c r="P19" s="7">
        <v>30</v>
      </c>
      <c r="Q19" s="7">
        <v>20</v>
      </c>
      <c r="R19" s="7">
        <v>20</v>
      </c>
      <c r="S19" s="22">
        <f t="shared" si="8"/>
        <v>1.335</v>
      </c>
      <c r="T19" s="22">
        <f t="shared" si="3"/>
        <v>1.035</v>
      </c>
      <c r="U19" s="22">
        <f t="shared" si="4"/>
        <v>1.335</v>
      </c>
      <c r="V19" s="22">
        <f t="shared" si="5"/>
        <v>1.035</v>
      </c>
      <c r="W19" s="22">
        <f t="shared" si="6"/>
        <v>0.012</v>
      </c>
    </row>
    <row r="20" spans="1:23">
      <c r="A20" s="7" t="s">
        <v>31</v>
      </c>
      <c r="B20" s="7" t="s">
        <v>32</v>
      </c>
      <c r="C20" s="7">
        <v>1328863</v>
      </c>
      <c r="D20" s="7" t="s">
        <v>57</v>
      </c>
      <c r="E20" s="10" t="s">
        <v>34</v>
      </c>
      <c r="F20" s="7" t="s">
        <v>45</v>
      </c>
      <c r="G20" s="7">
        <v>1</v>
      </c>
      <c r="H20" s="7">
        <v>3</v>
      </c>
      <c r="I20" s="7" t="s">
        <v>57</v>
      </c>
      <c r="J20" s="8">
        <f t="shared" si="0"/>
        <v>2</v>
      </c>
      <c r="K20" s="7">
        <v>6</v>
      </c>
      <c r="L20" s="7">
        <v>2</v>
      </c>
      <c r="M20" s="7">
        <v>6</v>
      </c>
      <c r="N20" s="7">
        <f t="shared" si="1"/>
        <v>1</v>
      </c>
      <c r="O20" s="8">
        <f t="shared" si="2"/>
        <v>2</v>
      </c>
      <c r="P20" s="7">
        <v>30</v>
      </c>
      <c r="Q20" s="7">
        <v>20</v>
      </c>
      <c r="R20" s="23">
        <v>13</v>
      </c>
      <c r="S20" s="22">
        <f t="shared" si="8"/>
        <v>0.99</v>
      </c>
      <c r="T20" s="22">
        <f t="shared" si="3"/>
        <v>0.69</v>
      </c>
      <c r="U20" s="22">
        <f t="shared" si="4"/>
        <v>0.99</v>
      </c>
      <c r="V20" s="22">
        <f t="shared" si="5"/>
        <v>0.69</v>
      </c>
      <c r="W20" s="22">
        <f t="shared" si="6"/>
        <v>0.0078</v>
      </c>
    </row>
    <row r="21" spans="1:23">
      <c r="A21" s="7" t="s">
        <v>31</v>
      </c>
      <c r="B21" s="7" t="s">
        <v>32</v>
      </c>
      <c r="C21" s="7">
        <v>1328862</v>
      </c>
      <c r="D21" s="7" t="s">
        <v>58</v>
      </c>
      <c r="E21" s="10" t="s">
        <v>34</v>
      </c>
      <c r="F21" s="7" t="s">
        <v>45</v>
      </c>
      <c r="G21" s="7">
        <v>1</v>
      </c>
      <c r="H21" s="7">
        <v>3</v>
      </c>
      <c r="I21" s="7" t="s">
        <v>58</v>
      </c>
      <c r="J21" s="8">
        <f t="shared" si="0"/>
        <v>1</v>
      </c>
      <c r="K21" s="7">
        <v>3</v>
      </c>
      <c r="L21" s="7">
        <v>1</v>
      </c>
      <c r="M21" s="7">
        <v>3</v>
      </c>
      <c r="N21" s="7">
        <f t="shared" si="1"/>
        <v>1</v>
      </c>
      <c r="O21" s="8">
        <f t="shared" si="2"/>
        <v>2</v>
      </c>
      <c r="P21" s="7">
        <v>30</v>
      </c>
      <c r="Q21" s="7">
        <v>20</v>
      </c>
      <c r="R21" s="23">
        <v>13</v>
      </c>
      <c r="S21" s="22">
        <f t="shared" si="8"/>
        <v>0.645</v>
      </c>
      <c r="T21" s="22">
        <f t="shared" si="3"/>
        <v>0.345</v>
      </c>
      <c r="U21" s="22">
        <f t="shared" si="4"/>
        <v>0.645</v>
      </c>
      <c r="V21" s="22">
        <f t="shared" si="5"/>
        <v>0.345</v>
      </c>
      <c r="W21" s="22">
        <f t="shared" si="6"/>
        <v>0.0078</v>
      </c>
    </row>
    <row r="22" spans="1:23">
      <c r="A22" s="7" t="s">
        <v>31</v>
      </c>
      <c r="B22" s="7" t="s">
        <v>32</v>
      </c>
      <c r="C22" s="7">
        <v>1328864</v>
      </c>
      <c r="D22" s="7" t="s">
        <v>59</v>
      </c>
      <c r="E22" s="10" t="s">
        <v>34</v>
      </c>
      <c r="F22" s="7" t="s">
        <v>45</v>
      </c>
      <c r="G22" s="7">
        <v>1</v>
      </c>
      <c r="H22" s="7">
        <v>3</v>
      </c>
      <c r="I22" s="7" t="s">
        <v>59</v>
      </c>
      <c r="J22" s="8">
        <f t="shared" si="0"/>
        <v>1</v>
      </c>
      <c r="K22" s="7">
        <v>3</v>
      </c>
      <c r="L22" s="7">
        <v>1</v>
      </c>
      <c r="M22" s="7">
        <v>3</v>
      </c>
      <c r="N22" s="7">
        <f t="shared" si="1"/>
        <v>1</v>
      </c>
      <c r="O22" s="8">
        <f t="shared" si="2"/>
        <v>2</v>
      </c>
      <c r="P22" s="7">
        <v>30</v>
      </c>
      <c r="Q22" s="7">
        <v>20</v>
      </c>
      <c r="R22" s="23">
        <v>13</v>
      </c>
      <c r="S22" s="22">
        <f t="shared" si="8"/>
        <v>0.645</v>
      </c>
      <c r="T22" s="22">
        <f t="shared" si="3"/>
        <v>0.345</v>
      </c>
      <c r="U22" s="22">
        <f t="shared" si="4"/>
        <v>0.645</v>
      </c>
      <c r="V22" s="22">
        <f t="shared" si="5"/>
        <v>0.345</v>
      </c>
      <c r="W22" s="22">
        <f t="shared" si="6"/>
        <v>0.0078</v>
      </c>
    </row>
    <row r="23" spans="1:23">
      <c r="A23" s="7" t="s">
        <v>31</v>
      </c>
      <c r="B23" s="7" t="s">
        <v>32</v>
      </c>
      <c r="C23" s="7">
        <v>1328865</v>
      </c>
      <c r="D23" s="7" t="s">
        <v>60</v>
      </c>
      <c r="E23" s="10" t="s">
        <v>34</v>
      </c>
      <c r="F23" s="7" t="s">
        <v>45</v>
      </c>
      <c r="G23" s="7">
        <v>1</v>
      </c>
      <c r="H23" s="7">
        <v>3</v>
      </c>
      <c r="I23" s="7" t="s">
        <v>60</v>
      </c>
      <c r="J23" s="8">
        <f t="shared" si="0"/>
        <v>1</v>
      </c>
      <c r="K23" s="7">
        <v>3</v>
      </c>
      <c r="L23" s="7">
        <v>1</v>
      </c>
      <c r="M23" s="7">
        <v>3</v>
      </c>
      <c r="N23" s="7">
        <f t="shared" si="1"/>
        <v>1</v>
      </c>
      <c r="O23" s="8">
        <f t="shared" si="2"/>
        <v>2</v>
      </c>
      <c r="P23" s="7">
        <v>30</v>
      </c>
      <c r="Q23" s="7">
        <v>20</v>
      </c>
      <c r="R23" s="23">
        <v>13</v>
      </c>
      <c r="S23" s="22">
        <f t="shared" si="8"/>
        <v>0.645</v>
      </c>
      <c r="T23" s="22">
        <f t="shared" si="3"/>
        <v>0.345</v>
      </c>
      <c r="U23" s="22">
        <f t="shared" si="4"/>
        <v>0.645</v>
      </c>
      <c r="V23" s="22">
        <f t="shared" si="5"/>
        <v>0.345</v>
      </c>
      <c r="W23" s="22">
        <f t="shared" si="6"/>
        <v>0.0078</v>
      </c>
    </row>
    <row r="24" spans="1:23">
      <c r="A24" s="7" t="s">
        <v>31</v>
      </c>
      <c r="B24" s="7" t="s">
        <v>32</v>
      </c>
      <c r="C24" s="7">
        <v>1328866</v>
      </c>
      <c r="D24" s="7" t="s">
        <v>61</v>
      </c>
      <c r="E24" s="10" t="s">
        <v>34</v>
      </c>
      <c r="F24" s="7" t="s">
        <v>45</v>
      </c>
      <c r="G24" s="7">
        <v>1</v>
      </c>
      <c r="H24" s="7">
        <v>3</v>
      </c>
      <c r="I24" s="7" t="s">
        <v>61</v>
      </c>
      <c r="J24" s="8">
        <f t="shared" si="0"/>
        <v>1</v>
      </c>
      <c r="K24" s="7">
        <v>3</v>
      </c>
      <c r="L24" s="7">
        <v>1</v>
      </c>
      <c r="M24" s="7">
        <v>3</v>
      </c>
      <c r="N24" s="7">
        <f t="shared" si="1"/>
        <v>1</v>
      </c>
      <c r="O24" s="8">
        <f t="shared" si="2"/>
        <v>2</v>
      </c>
      <c r="P24" s="7">
        <v>30</v>
      </c>
      <c r="Q24" s="7">
        <v>20</v>
      </c>
      <c r="R24" s="23">
        <v>13</v>
      </c>
      <c r="S24" s="22">
        <f t="shared" si="8"/>
        <v>0.645</v>
      </c>
      <c r="T24" s="22">
        <f t="shared" si="3"/>
        <v>0.345</v>
      </c>
      <c r="U24" s="22">
        <f t="shared" si="4"/>
        <v>0.645</v>
      </c>
      <c r="V24" s="22">
        <f t="shared" si="5"/>
        <v>0.345</v>
      </c>
      <c r="W24" s="22">
        <f t="shared" si="6"/>
        <v>0.0078</v>
      </c>
    </row>
    <row r="25" spans="1:23">
      <c r="A25" s="7" t="s">
        <v>31</v>
      </c>
      <c r="B25" s="7" t="s">
        <v>32</v>
      </c>
      <c r="C25" s="7">
        <v>1328868</v>
      </c>
      <c r="D25" s="7" t="s">
        <v>62</v>
      </c>
      <c r="E25" s="10" t="s">
        <v>34</v>
      </c>
      <c r="F25" s="7" t="s">
        <v>45</v>
      </c>
      <c r="G25" s="7">
        <v>1</v>
      </c>
      <c r="H25" s="7">
        <v>3</v>
      </c>
      <c r="I25" s="7" t="s">
        <v>62</v>
      </c>
      <c r="J25" s="8">
        <f t="shared" si="0"/>
        <v>1</v>
      </c>
      <c r="K25" s="7">
        <v>3</v>
      </c>
      <c r="L25" s="7">
        <v>1</v>
      </c>
      <c r="M25" s="7">
        <v>3</v>
      </c>
      <c r="N25" s="7">
        <f t="shared" si="1"/>
        <v>1</v>
      </c>
      <c r="O25" s="8">
        <f t="shared" si="2"/>
        <v>2</v>
      </c>
      <c r="P25" s="7">
        <v>30</v>
      </c>
      <c r="Q25" s="7">
        <v>20</v>
      </c>
      <c r="R25" s="23">
        <v>13</v>
      </c>
      <c r="S25" s="22">
        <f t="shared" si="8"/>
        <v>0.645</v>
      </c>
      <c r="T25" s="22">
        <f t="shared" si="3"/>
        <v>0.345</v>
      </c>
      <c r="U25" s="22">
        <f t="shared" si="4"/>
        <v>0.645</v>
      </c>
      <c r="V25" s="22">
        <f t="shared" si="5"/>
        <v>0.345</v>
      </c>
      <c r="W25" s="22">
        <f t="shared" si="6"/>
        <v>0.0078</v>
      </c>
    </row>
    <row r="26" spans="1:23">
      <c r="A26" s="7" t="s">
        <v>31</v>
      </c>
      <c r="B26" s="7" t="s">
        <v>32</v>
      </c>
      <c r="C26" s="7">
        <v>1328870</v>
      </c>
      <c r="D26" s="7" t="s">
        <v>63</v>
      </c>
      <c r="E26" s="10" t="s">
        <v>34</v>
      </c>
      <c r="F26" s="7" t="s">
        <v>55</v>
      </c>
      <c r="G26" s="7">
        <v>1</v>
      </c>
      <c r="H26" s="7">
        <v>3</v>
      </c>
      <c r="I26" s="7" t="s">
        <v>63</v>
      </c>
      <c r="J26" s="8">
        <f t="shared" si="0"/>
        <v>1</v>
      </c>
      <c r="K26" s="7">
        <v>3</v>
      </c>
      <c r="L26" s="7">
        <v>1</v>
      </c>
      <c r="M26" s="7">
        <v>3</v>
      </c>
      <c r="N26" s="7">
        <f t="shared" si="1"/>
        <v>1</v>
      </c>
      <c r="O26" s="8">
        <f t="shared" si="2"/>
        <v>2</v>
      </c>
      <c r="P26" s="7">
        <v>30</v>
      </c>
      <c r="Q26" s="7">
        <v>20</v>
      </c>
      <c r="R26" s="23">
        <v>13</v>
      </c>
      <c r="S26" s="22">
        <f t="shared" si="8"/>
        <v>0.645</v>
      </c>
      <c r="T26" s="22">
        <f t="shared" si="3"/>
        <v>0.345</v>
      </c>
      <c r="U26" s="22">
        <f t="shared" si="4"/>
        <v>0.645</v>
      </c>
      <c r="V26" s="22">
        <f t="shared" si="5"/>
        <v>0.345</v>
      </c>
      <c r="W26" s="22">
        <f t="shared" si="6"/>
        <v>0.0078</v>
      </c>
    </row>
    <row r="27" s="1" customFormat="1" spans="10:23">
      <c r="J27" s="18">
        <f>SUM(J3:J26)</f>
        <v>348</v>
      </c>
      <c r="K27" s="1">
        <f>SUM(K3:K26)</f>
        <v>1044</v>
      </c>
      <c r="N27" s="1">
        <f>SUM(N3:N26)</f>
        <v>32</v>
      </c>
      <c r="O27" s="18"/>
      <c r="S27" s="24"/>
      <c r="T27" s="24"/>
      <c r="U27" s="24">
        <f>SUM(U3:U26)</f>
        <v>137.66</v>
      </c>
      <c r="V27" s="24">
        <f>SUM(V3:V26)</f>
        <v>120.06</v>
      </c>
      <c r="W27" s="24">
        <f>SUM(W3:W26)</f>
        <v>1.3146</v>
      </c>
    </row>
  </sheetData>
  <mergeCells count="16">
    <mergeCell ref="P2:R2"/>
    <mergeCell ref="A3:A4"/>
    <mergeCell ref="A5:A6"/>
    <mergeCell ref="B5:B6"/>
    <mergeCell ref="C3:C4"/>
    <mergeCell ref="C5:C6"/>
    <mergeCell ref="D3:D4"/>
    <mergeCell ref="D5:D6"/>
    <mergeCell ref="E3:E4"/>
    <mergeCell ref="E5:E6"/>
    <mergeCell ref="F3:F4"/>
    <mergeCell ref="F5:F6"/>
    <mergeCell ref="G3:G4"/>
    <mergeCell ref="G5:G6"/>
    <mergeCell ref="I3:I4"/>
    <mergeCell ref="I5:I6"/>
  </mergeCells>
  <pageMargins left="0.0388888888888889" right="0" top="0.0388888888888889" bottom="0" header="0.5" footer="0.5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2024-03-26T09:49:00Z</dcterms:created>
  <dcterms:modified xsi:type="dcterms:W3CDTF">2024-06-03T03:35:39Z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5F7346F5ABB7420C93CE0300B79649DA_13</vt:lpwstr>
  </property>
  <property fmtid="{D5CDD505-2E9C-101B-9397-08002B2CF9AE}" pid="3" name="KSOProductBuildVer">
    <vt:lpwstr>2052-12.1.0.16929</vt:lpwstr>
  </property>
</Properties>
</file>