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642837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b/>
            <sz val="12"/>
            <rFont val="微软雅黑"/>
            <charset val="134"/>
          </rPr>
          <t>Bruce L：
工厂必填！！！</t>
        </r>
      </text>
    </comment>
    <comment ref="C4" authorId="0">
      <text>
        <r>
          <rPr>
            <b/>
            <sz val="12"/>
            <rFont val="微软雅黑"/>
            <charset val="134"/>
          </rPr>
          <t>Bruce L：
工厂必填！！！</t>
        </r>
        <r>
          <rPr>
            <sz val="9"/>
            <rFont val="宋体"/>
            <charset val="134"/>
          </rPr>
          <t xml:space="preserve">
</t>
        </r>
      </text>
    </comment>
    <comment ref="D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E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F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G4" authorId="0">
      <text>
        <r>
          <rPr>
            <b/>
            <sz val="12"/>
            <rFont val="微软雅黑"/>
            <charset val="134"/>
          </rPr>
          <t>Bruce L：
工厂不用填！！！
该单元格自己包含公式，工厂只需在后侧单元格填好对应的每箱配比包数和箱数即可！</t>
        </r>
      </text>
    </comment>
    <comment ref="H4" authorId="0">
      <text>
        <r>
          <rPr>
            <b/>
            <sz val="10"/>
            <rFont val="微软雅黑"/>
            <charset val="134"/>
          </rPr>
          <t>Bruce L：
工厂不用填！！！
但不能删除该列！！！
工厂自己需要核对数据！</t>
        </r>
      </text>
    </comment>
    <comment ref="I4" authorId="0">
      <text>
        <r>
          <rPr>
            <b/>
            <sz val="10"/>
            <rFont val="微软雅黑"/>
            <charset val="134"/>
          </rPr>
          <t xml:space="preserve">Bruce L：
工厂不用填！！！
但不能删除该列！！！
工厂自己需要核对数据！
</t>
        </r>
      </text>
    </comment>
    <comment ref="J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K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L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M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N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Q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R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S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T4" authorId="0">
      <text>
        <r>
          <rPr>
            <b/>
            <sz val="14"/>
            <rFont val="微软雅黑"/>
            <charset val="134"/>
          </rPr>
          <t xml:space="preserve">Bruce L：
工厂必填！！！
</t>
        </r>
      </text>
    </comment>
    <comment ref="U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X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Y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Z4" authorId="0">
      <text>
        <r>
          <rPr>
            <b/>
            <sz val="14"/>
            <rFont val="微软雅黑"/>
            <charset val="134"/>
          </rPr>
          <t xml:space="preserve">Bruce L：
工厂必填！！！
</t>
        </r>
      </text>
    </comment>
    <comment ref="AA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AD4" authorId="0">
      <text>
        <r>
          <rPr>
            <b/>
            <sz val="10"/>
            <rFont val="微软雅黑"/>
            <charset val="134"/>
          </rPr>
          <t>Bruce L：
工厂不用填！！！
但不能删除该列！！！</t>
        </r>
      </text>
    </comment>
    <comment ref="AE4" authorId="0">
      <text>
        <r>
          <rPr>
            <b/>
            <sz val="10"/>
            <rFont val="微软雅黑"/>
            <charset val="134"/>
          </rPr>
          <t>Bruce L：
工厂不用填！！！
但不能删除该列！！！</t>
        </r>
      </text>
    </comment>
    <comment ref="AF4" authorId="0">
      <text>
        <r>
          <rPr>
            <b/>
            <sz val="10"/>
            <rFont val="微软雅黑"/>
            <charset val="134"/>
          </rPr>
          <t>Bruce L：
工厂不用填！！！
但不能删除该列！！！</t>
        </r>
      </text>
    </comment>
    <comment ref="Y5" authorId="0">
      <text>
        <r>
          <rPr>
            <b/>
            <sz val="10"/>
            <rFont val="微软雅黑"/>
            <charset val="134"/>
          </rPr>
          <t>Bruce L：
此单元格不要填写！！</t>
        </r>
      </text>
    </comment>
    <comment ref="A6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B6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F11" authorId="0">
      <text>
        <r>
          <rPr>
            <b/>
            <sz val="9"/>
            <rFont val="微软雅黑"/>
            <charset val="134"/>
          </rPr>
          <t>Bruce L：
工厂必须填！！！
不同款式的配比小件数可能不同！
可能为4-6件之间不等！</t>
        </r>
      </text>
    </comment>
    <comment ref="G11" authorId="0">
      <text>
        <r>
          <rPr>
            <b/>
            <sz val="9"/>
            <rFont val="微软雅黑"/>
            <charset val="134"/>
          </rPr>
          <t>Bruce L：
工厂不用填！！！
该单元格自己包含公式，工厂只需在后侧单元格填好对应的每箱配比包数和箱数即可！</t>
        </r>
      </text>
    </comment>
    <comment ref="J11" authorId="0">
      <text>
        <r>
          <rPr>
            <b/>
            <sz val="10"/>
            <rFont val="微软雅黑"/>
            <charset val="134"/>
          </rPr>
          <t xml:space="preserve">Bruce L：
配比中的小件数，
填每箱装的配比包数！
</t>
        </r>
      </text>
    </comment>
    <comment ref="Q11" authorId="0">
      <text>
        <r>
          <rPr>
            <b/>
            <sz val="10"/>
            <rFont val="微软雅黑"/>
            <charset val="134"/>
          </rPr>
          <t>Bruce L：
配比中的小件数，
填每箱装的配比包数！</t>
        </r>
      </text>
    </comment>
    <comment ref="X11" authorId="0">
      <text>
        <r>
          <rPr>
            <b/>
            <sz val="10"/>
            <rFont val="微软雅黑"/>
            <charset val="134"/>
          </rPr>
          <t>Bruce L：
配比中的小件数，
填每箱装的配比包数！</t>
        </r>
      </text>
    </comment>
    <comment ref="C12" authorId="0">
      <text>
        <r>
          <rPr>
            <b/>
            <sz val="10"/>
            <rFont val="微软雅黑"/>
            <charset val="134"/>
          </rPr>
          <t>Bruce L：
根据实际装箱情况，
如果有混码，再填写，
否则该行空着即可。</t>
        </r>
      </text>
    </comment>
    <comment ref="D12" authorId="0">
      <text>
        <r>
          <rPr>
            <b/>
            <sz val="10"/>
            <rFont val="微软雅黑"/>
            <charset val="134"/>
          </rPr>
          <t xml:space="preserve">Bruce L：
此单元格不要填写！！
</t>
        </r>
      </text>
    </comment>
    <comment ref="I12" authorId="0">
      <text>
        <r>
          <rPr>
            <b/>
            <sz val="10"/>
            <rFont val="微软雅黑"/>
            <charset val="134"/>
          </rPr>
          <t>Bruce L：
每个PO的混码至多1箱！！！</t>
        </r>
      </text>
    </comment>
    <comment ref="J12" authorId="0">
      <text>
        <r>
          <rPr>
            <b/>
            <sz val="10"/>
            <rFont val="微软雅黑"/>
            <charset val="134"/>
          </rPr>
          <t>Bruce L:
此单元格不要填写！！</t>
        </r>
      </text>
    </comment>
  </commentList>
</comments>
</file>

<file path=xl/sharedStrings.xml><?xml version="1.0" encoding="utf-8"?>
<sst xmlns="http://schemas.openxmlformats.org/spreadsheetml/2006/main" count="41" uniqueCount="41">
  <si>
    <t>Style：</t>
  </si>
  <si>
    <t>200-MOU85019</t>
  </si>
  <si>
    <t>Item#</t>
  </si>
  <si>
    <t>SKU#</t>
  </si>
  <si>
    <t>描述Description</t>
  </si>
  <si>
    <t>每包小件数
(仅对配比)</t>
  </si>
  <si>
    <t>总包数
(仅对配比)</t>
  </si>
  <si>
    <t>该SKU
总小件数</t>
  </si>
  <si>
    <t>该SKU
总箱数</t>
  </si>
  <si>
    <t>该SKU大箱
每箱小件数</t>
  </si>
  <si>
    <t>大箱
箱数</t>
  </si>
  <si>
    <t>大箱
毛重</t>
  </si>
  <si>
    <t>大箱
净重</t>
  </si>
  <si>
    <t>大箱箱规</t>
  </si>
  <si>
    <t>该SKU尾箱
每箱小件数</t>
  </si>
  <si>
    <t>尾箱
箱数</t>
  </si>
  <si>
    <t>尾箱
毛重</t>
  </si>
  <si>
    <t>尾箱
净重</t>
  </si>
  <si>
    <t>尾箱箱规</t>
  </si>
  <si>
    <t>混码箱
(如有)</t>
  </si>
  <si>
    <t>混码箱
毛重</t>
  </si>
  <si>
    <t>混码箱
净重</t>
  </si>
  <si>
    <t>混码箱箱规</t>
  </si>
  <si>
    <t>总毛重</t>
  </si>
  <si>
    <t>总净重</t>
  </si>
  <si>
    <t>总立方</t>
  </si>
  <si>
    <t>仓库</t>
  </si>
  <si>
    <t xml:space="preserve">PO: </t>
  </si>
  <si>
    <t>CA</t>
  </si>
  <si>
    <t>MOU DLP SWHITE TOP                   XS</t>
  </si>
  <si>
    <t>MOU DLP SWHITE TOP                       Small</t>
  </si>
  <si>
    <t>MOU DLP SWHITE TOP         Medium</t>
  </si>
  <si>
    <t>MOU DLP SWHITE TOP             Large</t>
  </si>
  <si>
    <t>MOU DLP SWHITE TOP            Extra large</t>
  </si>
  <si>
    <t>混码 (如有)</t>
  </si>
  <si>
    <t>中包袋贴纸数量</t>
  </si>
  <si>
    <t>XS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</si>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</sst>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&quot;PCS&quot;"/>
    <numFmt numFmtId="177" formatCode="0_ "/>
    <numFmt numFmtId="178" formatCode="##&quot;CTNS&quot;"/>
    <numFmt numFmtId="179" formatCode="#,###&quot;KGS&quot;"/>
  </numFmts>
  <fonts count="3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9"/>
      <color rgb="FFFF0000"/>
      <name val="微软雅黑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8"/>
      <name val="微软雅黑"/>
      <charset val="134"/>
    </font>
    <font>
      <sz val="8"/>
      <color theme="1"/>
      <name val="微软雅黑"/>
      <charset val="134"/>
    </font>
    <font>
      <b/>
      <sz val="9"/>
      <color theme="1"/>
      <name val="微软雅黑"/>
      <charset val="134"/>
    </font>
    <font>
      <b/>
      <sz val="8"/>
      <color rgb="FFFF0000"/>
      <name val="微软雅黑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14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wrapText="1"/>
    </xf>
    <xf numFmtId="176" fontId="8" fillId="3" borderId="0" xfId="49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77" fontId="4" fillId="0" borderId="4" xfId="0" applyNumberFormat="1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78" fontId="8" fillId="3" borderId="0" xfId="49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Border="1">
      <alignment vertical="center"/>
    </xf>
    <xf numFmtId="179" fontId="8" fillId="3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F21"/>
  <sheetViews>
    <sheetView tabSelected="1" workbookViewId="0">
      <selection activeCell="F17" sqref="F17:H21"/>
    </sheetView>
  </sheetViews>
  <sheetFormatPr defaultColWidth="9" defaultRowHeight="13.5"/>
  <cols>
    <col min="2" max="2" width="9.375" customWidth="1"/>
    <col min="3" max="3" width="10.75" customWidth="1"/>
    <col min="4" max="4" width="11.75" customWidth="1"/>
    <col min="5" max="5" width="21.25" customWidth="1"/>
    <col min="6" max="6" width="15.625" customWidth="1"/>
    <col min="7" max="10" width="8.125" customWidth="1"/>
    <col min="11" max="13" width="5.625" customWidth="1"/>
    <col min="14" max="16" width="4.125" customWidth="1"/>
    <col min="17" max="17" width="8.125" customWidth="1"/>
    <col min="18" max="20" width="5.625" customWidth="1"/>
    <col min="21" max="23" width="4.125" customWidth="1"/>
    <col min="24" max="24" width="8.125" customWidth="1"/>
    <col min="25" max="26" width="5.625" customWidth="1"/>
    <col min="27" max="29" width="4.125" customWidth="1"/>
    <col min="30" max="32" width="6.625" customWidth="1"/>
  </cols>
  <sheetData>
    <row r="3" ht="17.25" spans="2:32">
      <c r="B3" s="4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="1" customFormat="1" ht="36" customHeight="1" spans="2:32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6" t="s">
        <v>8</v>
      </c>
      <c r="J4" s="19" t="s">
        <v>9</v>
      </c>
      <c r="K4" s="20" t="s">
        <v>10</v>
      </c>
      <c r="L4" s="5" t="s">
        <v>11</v>
      </c>
      <c r="M4" s="5" t="s">
        <v>12</v>
      </c>
      <c r="N4" s="5" t="s">
        <v>13</v>
      </c>
      <c r="O4" s="5"/>
      <c r="P4" s="5"/>
      <c r="Q4" s="19" t="s">
        <v>14</v>
      </c>
      <c r="R4" s="20" t="s">
        <v>15</v>
      </c>
      <c r="S4" s="5" t="s">
        <v>16</v>
      </c>
      <c r="T4" s="5" t="s">
        <v>17</v>
      </c>
      <c r="U4" s="5" t="s">
        <v>18</v>
      </c>
      <c r="V4" s="5"/>
      <c r="W4" s="5"/>
      <c r="X4" s="31" t="s">
        <v>19</v>
      </c>
      <c r="Y4" s="5" t="s">
        <v>20</v>
      </c>
      <c r="Z4" s="5" t="s">
        <v>21</v>
      </c>
      <c r="AA4" s="5" t="s">
        <v>22</v>
      </c>
      <c r="AB4" s="5"/>
      <c r="AC4" s="5"/>
      <c r="AD4" s="6" t="s">
        <v>23</v>
      </c>
      <c r="AE4" s="6" t="s">
        <v>24</v>
      </c>
      <c r="AF4" s="6" t="s">
        <v>25</v>
      </c>
    </row>
    <row r="5" ht="16.5" spans="1:32">
      <c r="A5" s="4" t="s">
        <v>26</v>
      </c>
      <c r="B5" s="4" t="s">
        <v>27</v>
      </c>
      <c r="C5" s="7"/>
      <c r="D5" s="7"/>
      <c r="E5" s="7"/>
      <c r="F5" s="7"/>
      <c r="G5" s="7"/>
      <c r="H5" s="7"/>
      <c r="I5" s="7"/>
      <c r="J5" s="21"/>
      <c r="K5" s="22"/>
      <c r="L5" s="7"/>
      <c r="M5" s="7"/>
      <c r="N5" s="23"/>
      <c r="O5" s="23"/>
      <c r="P5" s="23"/>
      <c r="Q5" s="21"/>
      <c r="R5" s="22"/>
      <c r="S5" s="7"/>
      <c r="T5" s="7"/>
      <c r="U5" s="23"/>
      <c r="V5" s="23"/>
      <c r="W5" s="23"/>
      <c r="X5" s="32"/>
      <c r="Y5" s="34"/>
      <c r="Z5" s="34"/>
      <c r="AA5" s="34"/>
      <c r="AB5" s="34"/>
      <c r="AC5" s="34"/>
      <c r="AD5" s="35"/>
      <c r="AE5" s="36"/>
      <c r="AF5" s="36"/>
    </row>
    <row r="6" ht="27" spans="1:32">
      <c r="A6" s="8" t="s">
        <v>28</v>
      </c>
      <c r="B6" s="8">
        <v>6428373</v>
      </c>
      <c r="C6" s="9">
        <v>32386612</v>
      </c>
      <c r="D6" s="9">
        <v>32386613</v>
      </c>
      <c r="E6" s="10" t="s">
        <v>29</v>
      </c>
      <c r="F6" s="11"/>
      <c r="G6" s="11"/>
      <c r="H6" s="11">
        <f t="shared" ref="H6:H10" si="0">(J6*K6)+(Q6*R6)+X6</f>
        <v>72</v>
      </c>
      <c r="I6" s="11">
        <f>SUM(K6+R6)</f>
        <v>6</v>
      </c>
      <c r="J6" s="24">
        <v>12</v>
      </c>
      <c r="K6" s="25">
        <v>6</v>
      </c>
      <c r="L6" s="26">
        <v>4</v>
      </c>
      <c r="M6" s="26">
        <v>2.7</v>
      </c>
      <c r="N6" s="23">
        <v>60</v>
      </c>
      <c r="O6" s="23">
        <v>30</v>
      </c>
      <c r="P6" s="23">
        <v>20</v>
      </c>
      <c r="Q6" s="24"/>
      <c r="R6" s="25"/>
      <c r="S6" s="26"/>
      <c r="T6" s="26"/>
      <c r="U6" s="23"/>
      <c r="V6" s="23"/>
      <c r="W6" s="23"/>
      <c r="X6" s="33"/>
      <c r="Y6" s="34"/>
      <c r="Z6" s="34"/>
      <c r="AA6" s="34"/>
      <c r="AB6" s="34"/>
      <c r="AC6" s="34"/>
      <c r="AD6" s="11">
        <f t="shared" ref="AD6:AD11" si="1">(K6*L6)+(R6*S6)</f>
        <v>24</v>
      </c>
      <c r="AE6" s="11">
        <f t="shared" ref="AE6:AE11" si="2">(K6*M6)+(R6*T6)</f>
        <v>16.2</v>
      </c>
      <c r="AF6" s="11">
        <f t="shared" ref="AF6:AF11" si="3">(K6*N6*O6*P6+R6*U6*V6*W6)/1000000</f>
        <v>0.216</v>
      </c>
    </row>
    <row r="7" ht="27" spans="1:32">
      <c r="A7" s="8"/>
      <c r="B7" s="8"/>
      <c r="C7" s="9">
        <v>32386612</v>
      </c>
      <c r="D7" s="9">
        <v>32386614</v>
      </c>
      <c r="E7" s="12" t="s">
        <v>30</v>
      </c>
      <c r="F7" s="11"/>
      <c r="G7" s="11"/>
      <c r="H7" s="11">
        <f t="shared" si="0"/>
        <v>108</v>
      </c>
      <c r="I7" s="11">
        <f>SUM(K7+R7)</f>
        <v>9</v>
      </c>
      <c r="J7" s="24">
        <v>12</v>
      </c>
      <c r="K7" s="25">
        <v>9</v>
      </c>
      <c r="L7" s="26">
        <v>4.2</v>
      </c>
      <c r="M7" s="26">
        <v>2.9</v>
      </c>
      <c r="N7" s="23">
        <v>60</v>
      </c>
      <c r="O7" s="23">
        <v>30</v>
      </c>
      <c r="P7" s="23">
        <v>20</v>
      </c>
      <c r="Q7" s="24"/>
      <c r="R7" s="25"/>
      <c r="S7" s="26"/>
      <c r="T7" s="26"/>
      <c r="U7" s="23"/>
      <c r="V7" s="23"/>
      <c r="W7" s="23"/>
      <c r="X7" s="33"/>
      <c r="Y7" s="34"/>
      <c r="Z7" s="34"/>
      <c r="AA7" s="34"/>
      <c r="AB7" s="34"/>
      <c r="AC7" s="34"/>
      <c r="AD7" s="11">
        <f t="shared" si="1"/>
        <v>37.8</v>
      </c>
      <c r="AE7" s="11">
        <f t="shared" si="2"/>
        <v>26.1</v>
      </c>
      <c r="AF7" s="11">
        <f t="shared" si="3"/>
        <v>0.324</v>
      </c>
    </row>
    <row r="8" ht="27" spans="1:32">
      <c r="A8" s="8"/>
      <c r="B8" s="8"/>
      <c r="C8" s="9">
        <v>32386612</v>
      </c>
      <c r="D8" s="9">
        <v>32386615</v>
      </c>
      <c r="E8" s="10" t="s">
        <v>31</v>
      </c>
      <c r="F8" s="11"/>
      <c r="G8" s="11"/>
      <c r="H8" s="11">
        <f t="shared" si="0"/>
        <v>132</v>
      </c>
      <c r="I8" s="11">
        <f>SUM(K8+R8)</f>
        <v>11</v>
      </c>
      <c r="J8" s="24">
        <v>12</v>
      </c>
      <c r="K8" s="25">
        <v>11</v>
      </c>
      <c r="L8" s="26">
        <v>4.5</v>
      </c>
      <c r="M8" s="26">
        <v>3.2</v>
      </c>
      <c r="N8" s="23">
        <v>60</v>
      </c>
      <c r="O8" s="23">
        <v>30</v>
      </c>
      <c r="P8" s="23">
        <v>20</v>
      </c>
      <c r="Q8" s="24"/>
      <c r="R8" s="25"/>
      <c r="S8" s="26"/>
      <c r="T8" s="26"/>
      <c r="U8" s="23"/>
      <c r="V8" s="23"/>
      <c r="W8" s="23"/>
      <c r="X8" s="33"/>
      <c r="Y8" s="34"/>
      <c r="Z8" s="34"/>
      <c r="AA8" s="34"/>
      <c r="AB8" s="34"/>
      <c r="AC8" s="34"/>
      <c r="AD8" s="11">
        <f t="shared" si="1"/>
        <v>49.5</v>
      </c>
      <c r="AE8" s="11">
        <f t="shared" si="2"/>
        <v>35.2</v>
      </c>
      <c r="AF8" s="11">
        <f t="shared" si="3"/>
        <v>0.396</v>
      </c>
    </row>
    <row r="9" ht="27" spans="1:32">
      <c r="A9" s="8"/>
      <c r="B9" s="8"/>
      <c r="C9" s="9">
        <v>32386612</v>
      </c>
      <c r="D9" s="9">
        <v>32386616</v>
      </c>
      <c r="E9" s="12" t="s">
        <v>32</v>
      </c>
      <c r="F9" s="11"/>
      <c r="G9" s="11"/>
      <c r="H9" s="11">
        <f t="shared" si="0"/>
        <v>120</v>
      </c>
      <c r="I9" s="11">
        <f>SUM(K9+R9)</f>
        <v>10</v>
      </c>
      <c r="J9" s="24">
        <v>12</v>
      </c>
      <c r="K9" s="25">
        <v>10</v>
      </c>
      <c r="L9" s="26">
        <v>4.9</v>
      </c>
      <c r="M9" s="26">
        <v>3.6</v>
      </c>
      <c r="N9" s="23">
        <v>60</v>
      </c>
      <c r="O9" s="23">
        <v>30</v>
      </c>
      <c r="P9" s="23">
        <v>20</v>
      </c>
      <c r="Q9" s="24"/>
      <c r="R9" s="25"/>
      <c r="S9" s="26"/>
      <c r="T9" s="26"/>
      <c r="U9" s="23"/>
      <c r="V9" s="23"/>
      <c r="W9" s="23"/>
      <c r="X9" s="33"/>
      <c r="Y9" s="34"/>
      <c r="Z9" s="34"/>
      <c r="AA9" s="34"/>
      <c r="AB9" s="34"/>
      <c r="AC9" s="34"/>
      <c r="AD9" s="11">
        <f t="shared" si="1"/>
        <v>49</v>
      </c>
      <c r="AE9" s="11">
        <f t="shared" si="2"/>
        <v>36</v>
      </c>
      <c r="AF9" s="11">
        <f t="shared" si="3"/>
        <v>0.36</v>
      </c>
    </row>
    <row r="10" ht="27" spans="1:32">
      <c r="A10" s="8"/>
      <c r="B10" s="8"/>
      <c r="C10" s="9">
        <v>32386612</v>
      </c>
      <c r="D10" s="9">
        <v>32386617</v>
      </c>
      <c r="E10" s="10" t="s">
        <v>33</v>
      </c>
      <c r="F10" s="11"/>
      <c r="G10" s="11"/>
      <c r="H10" s="11">
        <f t="shared" si="0"/>
        <v>72</v>
      </c>
      <c r="I10" s="11">
        <f>SUM(K10+R10)</f>
        <v>6</v>
      </c>
      <c r="J10" s="24">
        <v>12</v>
      </c>
      <c r="K10" s="25">
        <v>6</v>
      </c>
      <c r="L10" s="26">
        <v>5.2</v>
      </c>
      <c r="M10" s="26">
        <v>3.9</v>
      </c>
      <c r="N10" s="23">
        <v>60</v>
      </c>
      <c r="O10" s="23">
        <v>30</v>
      </c>
      <c r="P10" s="23">
        <v>20</v>
      </c>
      <c r="Q10" s="24"/>
      <c r="R10" s="25"/>
      <c r="S10" s="26"/>
      <c r="T10" s="26"/>
      <c r="U10" s="23"/>
      <c r="V10" s="23"/>
      <c r="W10" s="23"/>
      <c r="X10" s="33"/>
      <c r="Y10" s="34"/>
      <c r="Z10" s="34"/>
      <c r="AA10" s="34"/>
      <c r="AB10" s="34"/>
      <c r="AC10" s="34"/>
      <c r="AD10" s="11">
        <f t="shared" si="1"/>
        <v>31.2</v>
      </c>
      <c r="AE10" s="11">
        <f t="shared" si="2"/>
        <v>23.4</v>
      </c>
      <c r="AF10" s="11">
        <f t="shared" si="3"/>
        <v>0.216</v>
      </c>
    </row>
    <row r="11" spans="1:32">
      <c r="A11" s="8"/>
      <c r="B11" s="8"/>
      <c r="C11" s="9"/>
      <c r="D11" s="12"/>
      <c r="E11" s="12"/>
      <c r="F11" s="11"/>
      <c r="G11" s="11">
        <f>(J11*K11)+(Q11*R11)</f>
        <v>0</v>
      </c>
      <c r="H11" s="11">
        <f>F11*G11</f>
        <v>0</v>
      </c>
      <c r="I11" s="11"/>
      <c r="J11" s="24"/>
      <c r="K11" s="25"/>
      <c r="L11" s="26"/>
      <c r="M11" s="26"/>
      <c r="N11" s="23"/>
      <c r="O11" s="23"/>
      <c r="P11" s="23"/>
      <c r="Q11" s="24"/>
      <c r="R11" s="25"/>
      <c r="S11" s="26"/>
      <c r="T11" s="26"/>
      <c r="U11" s="23"/>
      <c r="V11" s="23"/>
      <c r="W11" s="23"/>
      <c r="X11" s="33"/>
      <c r="Y11" s="34"/>
      <c r="Z11" s="34"/>
      <c r="AA11" s="34"/>
      <c r="AB11" s="34"/>
      <c r="AC11" s="34"/>
      <c r="AD11" s="11">
        <f t="shared" si="1"/>
        <v>0</v>
      </c>
      <c r="AE11" s="11">
        <f t="shared" si="2"/>
        <v>0</v>
      </c>
      <c r="AF11" s="11">
        <f t="shared" si="3"/>
        <v>0</v>
      </c>
    </row>
    <row r="12" s="2" customFormat="1" ht="27" customHeight="1" spans="1:32">
      <c r="A12" s="13"/>
      <c r="B12" s="14"/>
      <c r="C12" s="15" t="s">
        <v>34</v>
      </c>
      <c r="D12" s="16"/>
      <c r="E12" s="16"/>
      <c r="F12" s="16"/>
      <c r="G12" s="16"/>
      <c r="H12" s="16"/>
      <c r="I12" s="2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6"/>
      <c r="Z12" s="26"/>
      <c r="AA12" s="23"/>
      <c r="AB12" s="23"/>
      <c r="AC12" s="23"/>
      <c r="AD12" s="11">
        <f>I12*Y12</f>
        <v>0</v>
      </c>
      <c r="AE12" s="11">
        <f>I12*Z12</f>
        <v>0</v>
      </c>
      <c r="AF12" s="11">
        <f>I12*AA12*AB12*AC12/1000000</f>
        <v>0</v>
      </c>
    </row>
    <row r="13" s="3" customFormat="1" ht="15" spans="6:32">
      <c r="F13"/>
      <c r="G13"/>
      <c r="H13" s="17">
        <f>SUM(H6:H12)</f>
        <v>504</v>
      </c>
      <c r="I13" s="29">
        <f>SUM(I6:I12)</f>
        <v>42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7">
        <f>SUM(AD6:AD12)</f>
        <v>191.5</v>
      </c>
      <c r="AE13" s="37">
        <f>SUM(AE6:AE12)</f>
        <v>136.9</v>
      </c>
      <c r="AF13" s="30">
        <f>SUM(AF6:AF12)</f>
        <v>1.512</v>
      </c>
    </row>
    <row r="17" spans="6:8">
      <c r="F17" s="18" t="s">
        <v>35</v>
      </c>
      <c r="G17" s="18" t="s">
        <v>36</v>
      </c>
      <c r="H17" s="18">
        <v>24</v>
      </c>
    </row>
    <row r="18" spans="6:8">
      <c r="F18" s="18"/>
      <c r="G18" s="18" t="s">
        <v>37</v>
      </c>
      <c r="H18" s="18">
        <v>36</v>
      </c>
    </row>
    <row r="19" spans="6:8">
      <c r="F19" s="18"/>
      <c r="G19" s="18" t="s">
        <v>38</v>
      </c>
      <c r="H19" s="18">
        <v>44</v>
      </c>
    </row>
    <row r="20" spans="6:8">
      <c r="F20" s="18"/>
      <c r="G20" s="18" t="s">
        <v>39</v>
      </c>
      <c r="H20" s="18">
        <v>40</v>
      </c>
    </row>
    <row r="21" spans="6:8">
      <c r="F21" s="18"/>
      <c r="G21" s="18" t="s">
        <v>40</v>
      </c>
      <c r="H21" s="18">
        <v>24</v>
      </c>
    </row>
  </sheetData>
  <mergeCells count="8">
    <mergeCell ref="N4:P4"/>
    <mergeCell ref="U4:W4"/>
    <mergeCell ref="AA4:AC4"/>
    <mergeCell ref="D12:H12"/>
    <mergeCell ref="J12:X12"/>
    <mergeCell ref="A6:A11"/>
    <mergeCell ref="B6:B11"/>
    <mergeCell ref="Y5:AC11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6428373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WPS_1623596302</cp:lastModifiedBy>
  <dcterms:created xsi:type="dcterms:W3CDTF">2024-01-23T09:56:00Z</dcterms:created>
  <dcterms:modified xsi:type="dcterms:W3CDTF">2024-07-30T11:28:58Z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20FA0CC601FC424199E89455F58B5611_11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