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 activeTab="1"/>
  </bookViews>
  <sheets>
    <sheet name="主标" sheetId="4" r:id="rId1"/>
    <sheet name="洗标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<sst xmlns="http://schemas.openxmlformats.org/spreadsheetml/2006/main" count="140" uniqueCount="51">
  <si>
    <t>工厂：义乌民派</t>
  </si>
  <si>
    <t>工厂：嵊州市尚雅</t>
  </si>
  <si>
    <t>工厂：义乌欣润</t>
  </si>
  <si>
    <t>主标:尺寸同之前订单</t>
  </si>
  <si>
    <t>明细：</t>
  </si>
  <si>
    <t>款号：</t>
  </si>
  <si>
    <t>订单号;</t>
  </si>
  <si>
    <t>尺寸：</t>
  </si>
  <si>
    <t>下单数量：</t>
  </si>
  <si>
    <t>Liana tank</t>
  </si>
  <si>
    <t>PO51245</t>
  </si>
  <si>
    <t>S/M</t>
  </si>
  <si>
    <t>Lucky tube top</t>
  </si>
  <si>
    <t>XS</t>
  </si>
  <si>
    <t>Maizie top</t>
  </si>
  <si>
    <t>L/XL</t>
  </si>
  <si>
    <t>SM</t>
  </si>
  <si>
    <t>PO51482</t>
  </si>
  <si>
    <t>MD</t>
  </si>
  <si>
    <t>LG</t>
  </si>
  <si>
    <t>PO61492</t>
  </si>
  <si>
    <t>XL</t>
  </si>
  <si>
    <t>总数量：</t>
  </si>
  <si>
    <t xml:space="preserve">S/M
</t>
  </si>
  <si>
    <t xml:space="preserve">L/XL
</t>
  </si>
  <si>
    <t>注意：这个款是新款 需要和客户确认下是否用这个主标，确认后再做大货</t>
  </si>
  <si>
    <t>主标下单明细  日期：2024.10.14</t>
  </si>
  <si>
    <t>PO51492</t>
  </si>
  <si>
    <t>这个订单是翻单并且比较急的，所以这个订单可以直接做大货，谢谢</t>
  </si>
  <si>
    <t>Liana tank 蕾丝花边背心</t>
  </si>
  <si>
    <t>洗标型号：</t>
  </si>
  <si>
    <t>根据去年订单</t>
  </si>
  <si>
    <t>图片：</t>
  </si>
  <si>
    <t>正面                                                                反面</t>
  </si>
  <si>
    <t>STYLE#</t>
  </si>
  <si>
    <t>尺寸</t>
  </si>
  <si>
    <t>成分：</t>
  </si>
  <si>
    <t>RN#</t>
  </si>
  <si>
    <t>BATCH#</t>
  </si>
  <si>
    <t>LIANATANKT</t>
  </si>
  <si>
    <t>92%NYLON
8%SPANDEX</t>
  </si>
  <si>
    <t>10202430</t>
  </si>
  <si>
    <t>洗标下单明细  日期：2024.11.15
注意：LAYOUT 确认以后再生产大货</t>
  </si>
  <si>
    <r>
      <rPr>
        <sz val="11"/>
        <color theme="1"/>
        <rFont val="宋体"/>
        <charset val="134"/>
        <scheme val="minor"/>
      </rPr>
      <t>LUCK</t>
    </r>
    <r>
      <rPr>
        <b/>
        <sz val="11"/>
        <color rgb="FFFF0000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TUBETOP</t>
    </r>
    <r>
      <rPr>
        <b/>
        <sz val="11"/>
        <color rgb="FF00B0F0"/>
        <rFont val="宋体"/>
        <charset val="134"/>
        <scheme val="minor"/>
      </rPr>
      <t xml:space="preserve">T
</t>
    </r>
    <r>
      <rPr>
        <b/>
        <sz val="11"/>
        <color rgb="FFFF0000"/>
        <rFont val="宋体"/>
        <charset val="134"/>
        <scheme val="minor"/>
      </rPr>
      <t>把U---改Y</t>
    </r>
  </si>
  <si>
    <t>94%RAYON
6%SPANDEX</t>
  </si>
  <si>
    <r>
      <rPr>
        <sz val="11"/>
        <color theme="1"/>
        <rFont val="宋体"/>
        <charset val="134"/>
        <scheme val="minor"/>
      </rPr>
      <t>LUCK</t>
    </r>
    <r>
      <rPr>
        <b/>
        <sz val="11"/>
        <color rgb="FFFF0000"/>
        <rFont val="宋体"/>
        <charset val="134"/>
        <scheme val="minor"/>
      </rPr>
      <t>Y</t>
    </r>
    <r>
      <rPr>
        <sz val="11"/>
        <color theme="1"/>
        <rFont val="宋体"/>
        <charset val="134"/>
        <scheme val="minor"/>
      </rPr>
      <t>TUBETOP</t>
    </r>
    <r>
      <rPr>
        <b/>
        <sz val="11"/>
        <color rgb="FFFF0000"/>
        <rFont val="宋体"/>
        <charset val="134"/>
        <scheme val="minor"/>
      </rPr>
      <t>J
把U---改Y</t>
    </r>
  </si>
  <si>
    <r>
      <rPr>
        <sz val="11"/>
        <color theme="1"/>
        <rFont val="宋体"/>
        <charset val="134"/>
        <scheme val="minor"/>
      </rPr>
      <t xml:space="preserve">洗标下单明细  日期：2024.11.15
注意：LAYOUT 确认以后再生产大货
</t>
    </r>
    <r>
      <rPr>
        <sz val="11"/>
        <color rgb="FFFF0000"/>
        <rFont val="宋体"/>
        <charset val="134"/>
        <scheme val="minor"/>
      </rPr>
      <t>数量有所更新，放了几个余量</t>
    </r>
  </si>
  <si>
    <t>Maizie top 花朵款 背心</t>
  </si>
  <si>
    <t>MAIZIETOPT</t>
  </si>
  <si>
    <t>59%NYLON
37%VISCOSE
4%SPANDEX</t>
  </si>
  <si>
    <t>洗标下单明细  日期：2024.11.15
注意：确认以后再生产大货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</si>
</sst>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1"/>
      <color rgb="FF00B0F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3" borderId="6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3" borderId="0" xfId="0" applyFill="1" applyAlignment="1">
      <alignment horizontal="right" vertical="center"/>
    </xf>
    <xf numFmtId="0" fontId="0" fillId="3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19050</xdr:colOff>
      <xdr:row>1</xdr:row>
      <xdr:rowOff>114300</xdr:rowOff>
    </xdr:from>
    <xdr:ext cx="3269512" cy="1371600"/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7310" y="457200"/>
          <a:ext cx="3268980" cy="1371600"/>
        </a:xfrm>
        <a:prstGeom prst="rect">
          <a:avLst/>
        </a:prstGeom>
      </xdr:spPr>
    </xdr:pic>
    <xdr:clientData/>
  </xdr:oneCellAnchor>
  <xdr:oneCellAnchor>
    <xdr:from>
      <xdr:col>6</xdr:col>
      <xdr:colOff>152400</xdr:colOff>
      <xdr:row>1</xdr:row>
      <xdr:rowOff>38100</xdr:rowOff>
    </xdr:from>
    <xdr:ext cx="3269512" cy="1371600"/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2205" y="381000"/>
          <a:ext cx="3268980" cy="1371600"/>
        </a:xfrm>
        <a:prstGeom prst="rect">
          <a:avLst/>
        </a:prstGeom>
      </xdr:spPr>
    </xdr:pic>
    <xdr:clientData/>
  </xdr:oneCellAnchor>
  <xdr:oneCellAnchor>
    <xdr:from>
      <xdr:col>11</xdr:col>
      <xdr:colOff>152400</xdr:colOff>
      <xdr:row>1</xdr:row>
      <xdr:rowOff>38100</xdr:rowOff>
    </xdr:from>
    <xdr:ext cx="3269512" cy="1371600"/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15370" y="381000"/>
          <a:ext cx="3268980" cy="1371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266701</xdr:colOff>
      <xdr:row>23</xdr:row>
      <xdr:rowOff>304800</xdr:rowOff>
    </xdr:from>
    <xdr:ext cx="1966348" cy="2800350"/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5815" y="14893925"/>
          <a:ext cx="1965960" cy="2800350"/>
        </a:xfrm>
        <a:prstGeom prst="rect">
          <a:avLst/>
        </a:prstGeom>
      </xdr:spPr>
    </xdr:pic>
    <xdr:clientData/>
  </xdr:oneCellAnchor>
  <xdr:oneCellAnchor>
    <xdr:from>
      <xdr:col>4</xdr:col>
      <xdr:colOff>2657475</xdr:colOff>
      <xdr:row>23</xdr:row>
      <xdr:rowOff>273724</xdr:rowOff>
    </xdr:from>
    <xdr:ext cx="1952625" cy="2783265"/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3720" y="14862810"/>
          <a:ext cx="1952625" cy="2783205"/>
        </a:xfrm>
        <a:prstGeom prst="rect">
          <a:avLst/>
        </a:prstGeom>
      </xdr:spPr>
    </xdr:pic>
    <xdr:clientData/>
  </xdr:oneCellAnchor>
  <xdr:twoCellAnchor editAs="oneCell">
    <xdr:from>
      <xdr:col>3</xdr:col>
      <xdr:colOff>2200275</xdr:colOff>
      <xdr:row>23</xdr:row>
      <xdr:rowOff>369025</xdr:rowOff>
    </xdr:from>
    <xdr:to>
      <xdr:col>4</xdr:col>
      <xdr:colOff>1682332</xdr:colOff>
      <xdr:row>23</xdr:row>
      <xdr:rowOff>2733675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09690" y="14958060"/>
          <a:ext cx="1682115" cy="2364740"/>
        </a:xfrm>
        <a:prstGeom prst="rect">
          <a:avLst/>
        </a:prstGeom>
      </xdr:spPr>
    </xdr:pic>
    <xdr:clientData/>
  </xdr:twoCellAnchor>
  <xdr:twoCellAnchor editAs="oneCell">
    <xdr:from>
      <xdr:col>5</xdr:col>
      <xdr:colOff>2105026</xdr:colOff>
      <xdr:row>23</xdr:row>
      <xdr:rowOff>384152</xdr:rowOff>
    </xdr:from>
    <xdr:to>
      <xdr:col>6</xdr:col>
      <xdr:colOff>0</xdr:colOff>
      <xdr:row>23</xdr:row>
      <xdr:rowOff>2819400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745" y="14972665"/>
          <a:ext cx="1727835" cy="2435860"/>
        </a:xfrm>
        <a:prstGeom prst="rect">
          <a:avLst/>
        </a:prstGeom>
      </xdr:spPr>
    </xdr:pic>
    <xdr:clientData/>
  </xdr:twoCellAnchor>
  <xdr:oneCellAnchor>
    <xdr:from>
      <xdr:col>3</xdr:col>
      <xdr:colOff>266701</xdr:colOff>
      <xdr:row>1</xdr:row>
      <xdr:rowOff>304800</xdr:rowOff>
    </xdr:from>
    <xdr:ext cx="1966348" cy="2800350"/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5815" y="698500"/>
          <a:ext cx="1965960" cy="2800350"/>
        </a:xfrm>
        <a:prstGeom prst="rect">
          <a:avLst/>
        </a:prstGeom>
      </xdr:spPr>
    </xdr:pic>
    <xdr:clientData/>
  </xdr:oneCellAnchor>
  <xdr:oneCellAnchor>
    <xdr:from>
      <xdr:col>4</xdr:col>
      <xdr:colOff>2657475</xdr:colOff>
      <xdr:row>1</xdr:row>
      <xdr:rowOff>273724</xdr:rowOff>
    </xdr:from>
    <xdr:ext cx="1952625" cy="2783265"/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3720" y="667385"/>
          <a:ext cx="1952625" cy="2783205"/>
        </a:xfrm>
        <a:prstGeom prst="rect">
          <a:avLst/>
        </a:prstGeom>
      </xdr:spPr>
    </xdr:pic>
    <xdr:clientData/>
  </xdr:oneCellAnchor>
  <xdr:oneCellAnchor>
    <xdr:from>
      <xdr:col>3</xdr:col>
      <xdr:colOff>2200275</xdr:colOff>
      <xdr:row>1</xdr:row>
      <xdr:rowOff>369025</xdr:rowOff>
    </xdr:from>
    <xdr:ext cx="1729957" cy="2364650"/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09690" y="762635"/>
          <a:ext cx="1729740" cy="2364740"/>
        </a:xfrm>
        <a:prstGeom prst="rect">
          <a:avLst/>
        </a:prstGeom>
      </xdr:spPr>
    </xdr:pic>
    <xdr:clientData/>
  </xdr:oneCellAnchor>
  <xdr:oneCellAnchor>
    <xdr:from>
      <xdr:col>5</xdr:col>
      <xdr:colOff>2105026</xdr:colOff>
      <xdr:row>1</xdr:row>
      <xdr:rowOff>384152</xdr:rowOff>
    </xdr:from>
    <xdr:ext cx="1766072" cy="2435248"/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745" y="777240"/>
          <a:ext cx="1765935" cy="2435860"/>
        </a:xfrm>
        <a:prstGeom prst="rect">
          <a:avLst/>
        </a:prstGeom>
      </xdr:spPr>
    </xdr:pic>
    <xdr:clientData/>
  </xdr:oneCellAnchor>
  <xdr:oneCellAnchor>
    <xdr:from>
      <xdr:col>3</xdr:col>
      <xdr:colOff>171451</xdr:colOff>
      <xdr:row>8</xdr:row>
      <xdr:rowOff>352425</xdr:rowOff>
    </xdr:from>
    <xdr:ext cx="1966348" cy="2800350"/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0565" y="6537325"/>
          <a:ext cx="1965960" cy="280035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</xdr:row>
      <xdr:rowOff>349924</xdr:rowOff>
    </xdr:from>
    <xdr:ext cx="1952625" cy="2783265"/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73720" y="6534785"/>
          <a:ext cx="1952625" cy="2783205"/>
        </a:xfrm>
        <a:prstGeom prst="rect">
          <a:avLst/>
        </a:prstGeom>
      </xdr:spPr>
    </xdr:pic>
    <xdr:clientData/>
  </xdr:oneCellAnchor>
  <xdr:oneCellAnchor>
    <xdr:from>
      <xdr:col>3</xdr:col>
      <xdr:colOff>2228850</xdr:colOff>
      <xdr:row>8</xdr:row>
      <xdr:rowOff>445225</xdr:rowOff>
    </xdr:from>
    <xdr:ext cx="1729957" cy="2364650"/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09690" y="6630035"/>
          <a:ext cx="1729740" cy="2364740"/>
        </a:xfrm>
        <a:prstGeom prst="rect">
          <a:avLst/>
        </a:prstGeom>
      </xdr:spPr>
    </xdr:pic>
    <xdr:clientData/>
  </xdr:oneCellAnchor>
  <xdr:oneCellAnchor>
    <xdr:from>
      <xdr:col>5</xdr:col>
      <xdr:colOff>2124076</xdr:colOff>
      <xdr:row>8</xdr:row>
      <xdr:rowOff>422252</xdr:rowOff>
    </xdr:from>
    <xdr:ext cx="1766072" cy="2435248"/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97795" y="6606540"/>
          <a:ext cx="1765935" cy="24358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3"/>
  <sheetViews>
    <sheetView zoomScale="70" zoomScaleNormal="70" topLeftCell="A10" workbookViewId="0">
      <selection activeCell="I11" sqref="I11"/>
    </sheetView>
  </sheetViews>
  <sheetFormatPr defaultColWidth="9" defaultRowHeight="14"/>
  <cols>
    <col min="1" max="1" width="18.8727272727273" customWidth="1"/>
    <col min="2" max="2" width="13.5" customWidth="1"/>
    <col min="3" max="3" width="12.3727272727273" customWidth="1"/>
    <col min="4" max="4" width="17.5" customWidth="1"/>
    <col min="5" max="5" width="3.75454545454545" customWidth="1"/>
    <col min="6" max="6" width="20.7545454545455" customWidth="1"/>
    <col min="7" max="7" width="15" customWidth="1"/>
    <col min="8" max="8" width="16.6272727272727" customWidth="1"/>
    <col min="9" max="9" width="14.8727272727273" customWidth="1"/>
    <col min="10" max="10" width="5.62727272727273" customWidth="1"/>
    <col min="11" max="11" width="19.5" customWidth="1"/>
    <col min="12" max="12" width="18.3727272727273" customWidth="1"/>
    <col min="13" max="13" width="24.7545454545455" customWidth="1"/>
    <col min="14" max="14" width="18.1272727272727" customWidth="1"/>
  </cols>
  <sheetData>
    <row r="1" ht="27" customHeight="1" spans="1:14">
      <c r="A1" s="35" t="s">
        <v>0</v>
      </c>
      <c r="B1" s="35"/>
      <c r="C1" s="35"/>
      <c r="D1" s="35"/>
      <c r="F1" s="35" t="s">
        <v>1</v>
      </c>
      <c r="G1" s="35"/>
      <c r="H1" s="35"/>
      <c r="I1" s="35"/>
      <c r="K1" s="35" t="s">
        <v>2</v>
      </c>
      <c r="L1" s="35"/>
      <c r="M1" s="35"/>
      <c r="N1" s="35"/>
    </row>
    <row r="2" ht="143.25" customHeight="1" spans="1:14">
      <c r="A2" s="8" t="s">
        <v>3</v>
      </c>
      <c r="B2" s="36"/>
      <c r="C2" s="37"/>
      <c r="D2" s="38"/>
      <c r="F2" s="8" t="s">
        <v>3</v>
      </c>
      <c r="G2" s="36"/>
      <c r="H2" s="37"/>
      <c r="I2" s="38"/>
      <c r="K2" s="8" t="s">
        <v>3</v>
      </c>
      <c r="L2" s="36"/>
      <c r="M2" s="37"/>
      <c r="N2" s="38"/>
    </row>
    <row r="3" ht="40.5" customHeight="1" spans="1:14">
      <c r="A3" s="36" t="s">
        <v>4</v>
      </c>
      <c r="B3" s="37"/>
      <c r="C3" s="37"/>
      <c r="D3" s="38"/>
      <c r="F3" s="36" t="s">
        <v>4</v>
      </c>
      <c r="G3" s="37"/>
      <c r="H3" s="37"/>
      <c r="I3" s="38"/>
      <c r="K3" s="36" t="s">
        <v>4</v>
      </c>
      <c r="L3" s="37"/>
      <c r="M3" s="37"/>
      <c r="N3" s="38"/>
    </row>
    <row r="4" ht="27" customHeight="1" spans="1:14">
      <c r="A4" s="4" t="s">
        <v>5</v>
      </c>
      <c r="B4" s="4" t="s">
        <v>6</v>
      </c>
      <c r="C4" s="9" t="s">
        <v>7</v>
      </c>
      <c r="D4" s="4" t="s">
        <v>8</v>
      </c>
      <c r="F4" s="4" t="s">
        <v>5</v>
      </c>
      <c r="G4" s="4" t="s">
        <v>6</v>
      </c>
      <c r="H4" s="9" t="s">
        <v>7</v>
      </c>
      <c r="I4" s="4" t="s">
        <v>8</v>
      </c>
      <c r="K4" s="4" t="s">
        <v>5</v>
      </c>
      <c r="L4" s="4" t="s">
        <v>6</v>
      </c>
      <c r="M4" s="9" t="s">
        <v>7</v>
      </c>
      <c r="N4" s="4" t="s">
        <v>8</v>
      </c>
    </row>
    <row r="5" ht="27" customHeight="1" spans="1:14">
      <c r="A5" s="13" t="s">
        <v>9</v>
      </c>
      <c r="B5" s="13" t="s">
        <v>10</v>
      </c>
      <c r="C5" s="4" t="s">
        <v>11</v>
      </c>
      <c r="D5" s="4">
        <f>56+60</f>
        <v>116</v>
      </c>
      <c r="F5" s="13" t="s">
        <v>12</v>
      </c>
      <c r="G5" s="32" t="s">
        <v>10</v>
      </c>
      <c r="H5" s="4" t="s">
        <v>13</v>
      </c>
      <c r="I5" s="4">
        <f>6+6</f>
        <v>12</v>
      </c>
      <c r="K5" s="13" t="s">
        <v>14</v>
      </c>
      <c r="L5" s="13" t="s">
        <v>10</v>
      </c>
      <c r="M5" s="4" t="s">
        <v>11</v>
      </c>
      <c r="N5" s="4">
        <f>44+140+120+44</f>
        <v>348</v>
      </c>
    </row>
    <row r="6" ht="27" customHeight="1" spans="1:14">
      <c r="A6" s="23"/>
      <c r="B6" s="17"/>
      <c r="C6" s="4" t="s">
        <v>15</v>
      </c>
      <c r="D6" s="4">
        <f>56+60</f>
        <v>116</v>
      </c>
      <c r="F6" s="23"/>
      <c r="G6" s="39"/>
      <c r="H6" s="4" t="s">
        <v>16</v>
      </c>
      <c r="I6" s="4">
        <f>28+26+6+6</f>
        <v>66</v>
      </c>
      <c r="K6" s="23"/>
      <c r="L6" s="17"/>
      <c r="M6" s="4" t="s">
        <v>15</v>
      </c>
      <c r="N6" s="4">
        <f>44+140+120+44</f>
        <v>348</v>
      </c>
    </row>
    <row r="7" ht="27" customHeight="1" spans="1:14">
      <c r="A7" s="23"/>
      <c r="B7" s="13" t="s">
        <v>17</v>
      </c>
      <c r="C7" s="4" t="s">
        <v>11</v>
      </c>
      <c r="D7" s="4">
        <f>40+56</f>
        <v>96</v>
      </c>
      <c r="F7" s="23"/>
      <c r="G7" s="39"/>
      <c r="H7" s="4" t="s">
        <v>18</v>
      </c>
      <c r="I7" s="4">
        <f>28+26+6+6</f>
        <v>66</v>
      </c>
      <c r="K7" s="23"/>
      <c r="L7" s="13" t="s">
        <v>17</v>
      </c>
      <c r="M7" s="4" t="s">
        <v>11</v>
      </c>
      <c r="N7" s="4">
        <f>80+136+100+236</f>
        <v>552</v>
      </c>
    </row>
    <row r="8" ht="27" customHeight="1" spans="1:14">
      <c r="A8" s="23"/>
      <c r="B8" s="17"/>
      <c r="C8" s="4" t="s">
        <v>15</v>
      </c>
      <c r="D8" s="4">
        <f>40+56</f>
        <v>96</v>
      </c>
      <c r="F8" s="23"/>
      <c r="G8" s="39"/>
      <c r="H8" s="4" t="s">
        <v>19</v>
      </c>
      <c r="I8" s="4">
        <f>28+26+6+6</f>
        <v>66</v>
      </c>
      <c r="K8" s="23"/>
      <c r="L8" s="17"/>
      <c r="M8" s="4" t="s">
        <v>15</v>
      </c>
      <c r="N8" s="4">
        <f>80+136+100+236</f>
        <v>552</v>
      </c>
    </row>
    <row r="9" ht="27" customHeight="1" spans="1:14">
      <c r="A9" s="23"/>
      <c r="B9" s="13" t="s">
        <v>20</v>
      </c>
      <c r="C9" s="4" t="s">
        <v>11</v>
      </c>
      <c r="D9" s="4">
        <f>8+8</f>
        <v>16</v>
      </c>
      <c r="F9" s="17"/>
      <c r="G9" s="40"/>
      <c r="H9" s="4" t="s">
        <v>21</v>
      </c>
      <c r="I9" s="4">
        <f>28+26+6+6</f>
        <v>66</v>
      </c>
      <c r="K9" s="23"/>
      <c r="L9" s="13" t="s">
        <v>20</v>
      </c>
      <c r="M9" s="4" t="s">
        <v>11</v>
      </c>
      <c r="N9" s="4">
        <f>32+32+32</f>
        <v>96</v>
      </c>
    </row>
    <row r="10" ht="27" customHeight="1" spans="1:14">
      <c r="A10" s="17"/>
      <c r="B10" s="17"/>
      <c r="C10" s="4" t="s">
        <v>15</v>
      </c>
      <c r="D10" s="4">
        <f>8+8</f>
        <v>16</v>
      </c>
      <c r="F10" s="13" t="s">
        <v>12</v>
      </c>
      <c r="G10" s="32" t="s">
        <v>17</v>
      </c>
      <c r="H10" s="4" t="s">
        <v>13</v>
      </c>
      <c r="I10" s="4">
        <v>0</v>
      </c>
      <c r="K10" s="17"/>
      <c r="L10" s="17"/>
      <c r="M10" s="4" t="s">
        <v>15</v>
      </c>
      <c r="N10" s="4">
        <f>32+32+32</f>
        <v>96</v>
      </c>
    </row>
    <row r="11" ht="19.5" customHeight="1" spans="1:14">
      <c r="A11" s="25"/>
      <c r="B11" s="26"/>
      <c r="C11" s="26"/>
      <c r="D11" s="27"/>
      <c r="F11" s="23"/>
      <c r="G11" s="39"/>
      <c r="H11" s="4" t="s">
        <v>16</v>
      </c>
      <c r="I11" s="4">
        <f>2+2</f>
        <v>4</v>
      </c>
      <c r="K11" s="25"/>
      <c r="L11" s="26"/>
      <c r="M11" s="26"/>
      <c r="N11" s="27"/>
    </row>
    <row r="12" ht="27" customHeight="1" spans="1:14">
      <c r="A12" s="41" t="s">
        <v>22</v>
      </c>
      <c r="B12" s="42"/>
      <c r="C12" s="43" t="s">
        <v>23</v>
      </c>
      <c r="D12" s="43" t="s">
        <v>24</v>
      </c>
      <c r="F12" s="23"/>
      <c r="G12" s="39"/>
      <c r="H12" s="4" t="s">
        <v>18</v>
      </c>
      <c r="I12" s="4">
        <f t="shared" ref="I12:I14" si="0">2+2</f>
        <v>4</v>
      </c>
      <c r="K12" s="50" t="s">
        <v>22</v>
      </c>
      <c r="L12" s="51"/>
      <c r="M12" s="52" t="s">
        <v>23</v>
      </c>
      <c r="N12" s="52" t="s">
        <v>24</v>
      </c>
    </row>
    <row r="13" ht="27" customHeight="1" spans="1:14">
      <c r="A13" s="42"/>
      <c r="B13" s="42"/>
      <c r="C13" s="44">
        <f>D5+D7+D9+22</f>
        <v>250</v>
      </c>
      <c r="D13" s="44">
        <f>D6+D8+D10+22</f>
        <v>250</v>
      </c>
      <c r="F13" s="23"/>
      <c r="G13" s="39"/>
      <c r="H13" s="4" t="s">
        <v>19</v>
      </c>
      <c r="I13" s="4">
        <f t="shared" si="0"/>
        <v>4</v>
      </c>
      <c r="K13" s="51"/>
      <c r="L13" s="51"/>
      <c r="M13" s="53">
        <f>N5+N7+N9+22+37</f>
        <v>1055</v>
      </c>
      <c r="N13" s="53">
        <f>N6+N8+N10+22+37</f>
        <v>1055</v>
      </c>
    </row>
    <row r="14" ht="26.25" customHeight="1" spans="1:14">
      <c r="A14" s="8" t="s">
        <v>25</v>
      </c>
      <c r="B14" s="8"/>
      <c r="C14" s="8"/>
      <c r="D14" s="8"/>
      <c r="F14" s="17"/>
      <c r="G14" s="40"/>
      <c r="H14" s="4" t="s">
        <v>21</v>
      </c>
      <c r="I14" s="4">
        <f t="shared" si="0"/>
        <v>4</v>
      </c>
      <c r="K14" s="8" t="s">
        <v>25</v>
      </c>
      <c r="L14" s="8"/>
      <c r="M14" s="8"/>
      <c r="N14" s="8"/>
    </row>
    <row r="15" ht="30.75" customHeight="1" spans="1:14">
      <c r="A15" s="45" t="s">
        <v>26</v>
      </c>
      <c r="B15" s="45"/>
      <c r="C15" s="45"/>
      <c r="D15" s="45"/>
      <c r="F15" s="13" t="s">
        <v>12</v>
      </c>
      <c r="G15" s="32" t="s">
        <v>27</v>
      </c>
      <c r="H15" s="4" t="s">
        <v>13</v>
      </c>
      <c r="I15" s="4">
        <f>3+3</f>
        <v>6</v>
      </c>
      <c r="K15" s="45" t="s">
        <v>26</v>
      </c>
      <c r="L15" s="45"/>
      <c r="M15" s="45"/>
      <c r="N15" s="45"/>
    </row>
    <row r="16" ht="30.75" customHeight="1" spans="6:14">
      <c r="F16" s="23"/>
      <c r="G16" s="39"/>
      <c r="H16" s="4" t="s">
        <v>16</v>
      </c>
      <c r="I16" s="4">
        <f>3+3+4+4</f>
        <v>14</v>
      </c>
      <c r="K16" s="54" t="s">
        <v>14</v>
      </c>
      <c r="L16" s="55" t="s">
        <v>28</v>
      </c>
      <c r="M16" s="55"/>
      <c r="N16" s="55"/>
    </row>
    <row r="17" ht="30.75" customHeight="1" spans="1:14">
      <c r="A17" s="46"/>
      <c r="B17" s="47"/>
      <c r="C17" s="47"/>
      <c r="D17" s="46"/>
      <c r="E17" s="47"/>
      <c r="F17" s="23"/>
      <c r="G17" s="39"/>
      <c r="H17" s="4" t="s">
        <v>18</v>
      </c>
      <c r="I17" s="4">
        <f>1+1+6+6</f>
        <v>14</v>
      </c>
      <c r="K17" s="55"/>
      <c r="L17" s="55"/>
      <c r="M17" s="55"/>
      <c r="N17" s="55"/>
    </row>
    <row r="18" ht="30.75" customHeight="1" spans="1:9">
      <c r="A18" s="47"/>
      <c r="B18" s="47"/>
      <c r="C18" s="47"/>
      <c r="D18" s="47"/>
      <c r="E18" s="47"/>
      <c r="F18" s="23"/>
      <c r="G18" s="39"/>
      <c r="H18" s="4" t="s">
        <v>19</v>
      </c>
      <c r="I18" s="4">
        <f>1+1+4+4</f>
        <v>10</v>
      </c>
    </row>
    <row r="19" ht="30.75" customHeight="1" spans="1:9">
      <c r="A19" s="47"/>
      <c r="B19" s="47"/>
      <c r="C19" s="47"/>
      <c r="D19" s="47"/>
      <c r="E19" s="47"/>
      <c r="F19" s="17"/>
      <c r="G19" s="40"/>
      <c r="H19" s="48" t="s">
        <v>21</v>
      </c>
      <c r="I19" s="48">
        <f>2+2</f>
        <v>4</v>
      </c>
    </row>
    <row r="20" ht="25.5" customHeight="1" spans="1:12">
      <c r="A20" s="47"/>
      <c r="B20" s="47"/>
      <c r="C20" s="47"/>
      <c r="D20" s="47"/>
      <c r="E20" s="47"/>
      <c r="F20" s="41" t="s">
        <v>22</v>
      </c>
      <c r="G20" s="42"/>
      <c r="H20" s="43" t="s">
        <v>13</v>
      </c>
      <c r="I20" s="43" t="s">
        <v>16</v>
      </c>
      <c r="J20" s="41" t="s">
        <v>18</v>
      </c>
      <c r="K20" s="41" t="s">
        <v>19</v>
      </c>
      <c r="L20" s="41" t="s">
        <v>21</v>
      </c>
    </row>
    <row r="21" ht="30" customHeight="1" spans="1:12">
      <c r="A21" s="47"/>
      <c r="B21" s="47"/>
      <c r="C21" s="47"/>
      <c r="D21" s="47"/>
      <c r="E21" s="47"/>
      <c r="F21" s="42"/>
      <c r="G21" s="42"/>
      <c r="H21" s="42">
        <f>I5+I15+7</f>
        <v>25</v>
      </c>
      <c r="I21" s="42">
        <f>I6+I11+I16+6</f>
        <v>90</v>
      </c>
      <c r="J21" s="42">
        <f>I7+I12+I17+6</f>
        <v>90</v>
      </c>
      <c r="K21" s="42">
        <f>I8+I13+I18+10</f>
        <v>90</v>
      </c>
      <c r="L21" s="42">
        <f>I9+I14+I19+6</f>
        <v>80</v>
      </c>
    </row>
    <row r="22" ht="31.5" customHeight="1" spans="1:12">
      <c r="A22" s="47"/>
      <c r="B22" s="47"/>
      <c r="C22" s="47"/>
      <c r="D22" s="47"/>
      <c r="E22" s="47"/>
      <c r="F22" s="49" t="s">
        <v>25</v>
      </c>
      <c r="G22" s="19"/>
      <c r="H22" s="19"/>
      <c r="I22" s="19"/>
      <c r="J22" s="19"/>
      <c r="K22" s="19"/>
      <c r="L22" s="19"/>
    </row>
    <row r="23" spans="6:9">
      <c r="F23" s="45" t="s">
        <v>26</v>
      </c>
      <c r="G23" s="45"/>
      <c r="H23" s="45"/>
      <c r="I23" s="45"/>
    </row>
  </sheetData>
  <mergeCells count="36">
    <mergeCell ref="A1:D1"/>
    <mergeCell ref="F1:I1"/>
    <mergeCell ref="K1:N1"/>
    <mergeCell ref="B2:D2"/>
    <mergeCell ref="G2:I2"/>
    <mergeCell ref="L2:N2"/>
    <mergeCell ref="A3:D3"/>
    <mergeCell ref="F3:I3"/>
    <mergeCell ref="K3:N3"/>
    <mergeCell ref="A11:D11"/>
    <mergeCell ref="K11:N11"/>
    <mergeCell ref="A14:D14"/>
    <mergeCell ref="K14:N14"/>
    <mergeCell ref="A15:D15"/>
    <mergeCell ref="K15:N15"/>
    <mergeCell ref="F22:L22"/>
    <mergeCell ref="F23:I23"/>
    <mergeCell ref="A5:A10"/>
    <mergeCell ref="B5:B6"/>
    <mergeCell ref="B7:B8"/>
    <mergeCell ref="B9:B10"/>
    <mergeCell ref="F5:F9"/>
    <mergeCell ref="F10:F14"/>
    <mergeCell ref="F15:F19"/>
    <mergeCell ref="G5:G9"/>
    <mergeCell ref="G10:G14"/>
    <mergeCell ref="G15:G19"/>
    <mergeCell ref="K5:K10"/>
    <mergeCell ref="L5:L6"/>
    <mergeCell ref="L7:L8"/>
    <mergeCell ref="L9:L10"/>
    <mergeCell ref="A17:C22"/>
    <mergeCell ref="D17:E22"/>
    <mergeCell ref="F20:G21"/>
    <mergeCell ref="A12:B13"/>
    <mergeCell ref="K12:L1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28"/>
  <sheetViews>
    <sheetView tabSelected="1" zoomScale="70" zoomScaleNormal="70" topLeftCell="A24" workbookViewId="0">
      <selection activeCell="F31" sqref="F31"/>
    </sheetView>
  </sheetViews>
  <sheetFormatPr defaultColWidth="9" defaultRowHeight="14" outlineLevelCol="5"/>
  <cols>
    <col min="1" max="3" width="20.7545454545455" customWidth="1"/>
    <col min="4" max="4" width="29.5" customWidth="1"/>
    <col min="5" max="5" width="25.2545454545455" customWidth="1"/>
    <col min="6" max="6" width="54.8727272727273" customWidth="1"/>
  </cols>
  <sheetData>
    <row r="1" ht="31" spans="1:6">
      <c r="A1" s="1" t="s">
        <v>29</v>
      </c>
      <c r="B1" s="2"/>
      <c r="C1" s="2"/>
      <c r="D1" s="2"/>
      <c r="E1" s="2"/>
      <c r="F1" s="3"/>
    </row>
    <row r="2" ht="276.75" customHeight="1" spans="1:6">
      <c r="A2" s="4" t="s">
        <v>30</v>
      </c>
      <c r="B2" s="4" t="s">
        <v>31</v>
      </c>
      <c r="C2" s="4" t="s">
        <v>32</v>
      </c>
      <c r="D2" s="5" t="s">
        <v>33</v>
      </c>
      <c r="E2" s="6"/>
      <c r="F2" s="7"/>
    </row>
    <row r="3" ht="32.25" customHeight="1" spans="1:6">
      <c r="A3" s="8" t="s">
        <v>34</v>
      </c>
      <c r="B3" s="9" t="s">
        <v>35</v>
      </c>
      <c r="C3" s="4" t="s">
        <v>8</v>
      </c>
      <c r="D3" s="10" t="s">
        <v>36</v>
      </c>
      <c r="E3" s="10" t="s">
        <v>37</v>
      </c>
      <c r="F3" s="10" t="s">
        <v>38</v>
      </c>
    </row>
    <row r="4" ht="32.25" customHeight="1" spans="1:6">
      <c r="A4" s="11" t="s">
        <v>39</v>
      </c>
      <c r="B4" s="4" t="s">
        <v>11</v>
      </c>
      <c r="C4" s="4">
        <v>250</v>
      </c>
      <c r="D4" s="12" t="s">
        <v>40</v>
      </c>
      <c r="E4" s="13">
        <v>157807</v>
      </c>
      <c r="F4" s="14" t="s">
        <v>41</v>
      </c>
    </row>
    <row r="5" ht="32.25" customHeight="1" spans="1:6">
      <c r="A5" s="15"/>
      <c r="B5" s="4" t="s">
        <v>15</v>
      </c>
      <c r="C5" s="4">
        <v>250</v>
      </c>
      <c r="D5" s="16"/>
      <c r="E5" s="17"/>
      <c r="F5" s="18"/>
    </row>
    <row r="6" ht="37.5" customHeight="1" spans="1:6">
      <c r="A6" s="11" t="s">
        <v>42</v>
      </c>
      <c r="B6" s="19"/>
      <c r="C6" s="19"/>
      <c r="D6" s="19"/>
      <c r="E6" s="19"/>
      <c r="F6" s="19"/>
    </row>
    <row r="8" ht="31" spans="1:6">
      <c r="A8" s="1" t="s">
        <v>12</v>
      </c>
      <c r="B8" s="2"/>
      <c r="C8" s="2"/>
      <c r="D8" s="2"/>
      <c r="E8" s="2"/>
      <c r="F8" s="3"/>
    </row>
    <row r="9" ht="258.75" customHeight="1" spans="1:6">
      <c r="A9" s="4" t="s">
        <v>30</v>
      </c>
      <c r="B9" s="4" t="s">
        <v>31</v>
      </c>
      <c r="C9" s="4" t="s">
        <v>32</v>
      </c>
      <c r="D9" s="5" t="s">
        <v>33</v>
      </c>
      <c r="E9" s="6"/>
      <c r="F9" s="7"/>
    </row>
    <row r="10" ht="31.5" customHeight="1" spans="1:6">
      <c r="A10" s="8" t="s">
        <v>34</v>
      </c>
      <c r="B10" s="9" t="s">
        <v>35</v>
      </c>
      <c r="C10" s="4" t="s">
        <v>8</v>
      </c>
      <c r="D10" s="10" t="s">
        <v>36</v>
      </c>
      <c r="E10" s="10" t="s">
        <v>37</v>
      </c>
      <c r="F10" s="10" t="s">
        <v>38</v>
      </c>
    </row>
    <row r="11" ht="26.25" customHeight="1" spans="1:6">
      <c r="A11" s="20" t="s">
        <v>43</v>
      </c>
      <c r="B11" s="4" t="s">
        <v>16</v>
      </c>
      <c r="C11" s="21">
        <f>28+26+2+2+4+4+5</f>
        <v>71</v>
      </c>
      <c r="D11" s="12" t="s">
        <v>44</v>
      </c>
      <c r="E11" s="13">
        <v>157807</v>
      </c>
      <c r="F11" s="14" t="s">
        <v>41</v>
      </c>
    </row>
    <row r="12" ht="26.25" customHeight="1" spans="1:6">
      <c r="A12" s="8"/>
      <c r="B12" s="4" t="s">
        <v>18</v>
      </c>
      <c r="C12" s="21">
        <f>28+26+2+2+6+6+5</f>
        <v>75</v>
      </c>
      <c r="D12" s="22"/>
      <c r="E12" s="23"/>
      <c r="F12" s="24"/>
    </row>
    <row r="13" ht="26.25" customHeight="1" spans="1:6">
      <c r="A13" s="8"/>
      <c r="B13" s="4" t="s">
        <v>19</v>
      </c>
      <c r="C13" s="21">
        <f>28+26+2+2+4+4+5</f>
        <v>71</v>
      </c>
      <c r="D13" s="22"/>
      <c r="E13" s="23"/>
      <c r="F13" s="24"/>
    </row>
    <row r="14" ht="26.25" customHeight="1" spans="1:6">
      <c r="A14" s="8"/>
      <c r="B14" s="4" t="s">
        <v>21</v>
      </c>
      <c r="C14" s="21">
        <f>28+26+2+2+2+2+5</f>
        <v>67</v>
      </c>
      <c r="D14" s="22"/>
      <c r="E14" s="23"/>
      <c r="F14" s="24"/>
    </row>
    <row r="15" ht="17.25" customHeight="1" spans="1:6">
      <c r="A15" s="25"/>
      <c r="B15" s="26"/>
      <c r="C15" s="27"/>
      <c r="D15" s="22"/>
      <c r="E15" s="23"/>
      <c r="F15" s="24"/>
    </row>
    <row r="16" ht="21.75" customHeight="1" spans="1:6">
      <c r="A16" s="28" t="s">
        <v>45</v>
      </c>
      <c r="B16" s="8" t="s">
        <v>13</v>
      </c>
      <c r="C16" s="29">
        <f>6+6+3+3+5</f>
        <v>23</v>
      </c>
      <c r="D16" s="22"/>
      <c r="E16" s="23"/>
      <c r="F16" s="24"/>
    </row>
    <row r="17" ht="21.75" customHeight="1" spans="1:6">
      <c r="A17" s="23"/>
      <c r="B17" s="8" t="s">
        <v>16</v>
      </c>
      <c r="C17" s="29">
        <f>6+6+3+3+5</f>
        <v>23</v>
      </c>
      <c r="D17" s="22"/>
      <c r="E17" s="23"/>
      <c r="F17" s="24"/>
    </row>
    <row r="18" ht="21.75" customHeight="1" spans="1:6">
      <c r="A18" s="23"/>
      <c r="B18" s="8" t="s">
        <v>18</v>
      </c>
      <c r="C18" s="29">
        <f>6+6+1+1+5</f>
        <v>19</v>
      </c>
      <c r="D18" s="22"/>
      <c r="E18" s="23"/>
      <c r="F18" s="24"/>
    </row>
    <row r="19" ht="21.75" customHeight="1" spans="1:6">
      <c r="A19" s="17"/>
      <c r="B19" s="8" t="s">
        <v>19</v>
      </c>
      <c r="C19" s="29">
        <f>6+6+1+1+5</f>
        <v>19</v>
      </c>
      <c r="D19" s="30"/>
      <c r="E19" s="17"/>
      <c r="F19" s="18"/>
    </row>
    <row r="20" ht="54.75" customHeight="1" spans="1:6">
      <c r="A20" s="31" t="s">
        <v>46</v>
      </c>
      <c r="B20" s="26"/>
      <c r="C20" s="26"/>
      <c r="D20" s="26"/>
      <c r="E20" s="26"/>
      <c r="F20" s="27"/>
    </row>
    <row r="23" ht="79.5" customHeight="1" spans="1:6">
      <c r="A23" s="1" t="s">
        <v>47</v>
      </c>
      <c r="B23" s="2"/>
      <c r="C23" s="2"/>
      <c r="D23" s="2"/>
      <c r="E23" s="2"/>
      <c r="F23" s="3"/>
    </row>
    <row r="24" ht="277.5" customHeight="1" spans="1:6">
      <c r="A24" s="4" t="s">
        <v>30</v>
      </c>
      <c r="B24" s="4" t="s">
        <v>31</v>
      </c>
      <c r="C24" s="4" t="s">
        <v>32</v>
      </c>
      <c r="D24" s="5" t="s">
        <v>33</v>
      </c>
      <c r="E24" s="6"/>
      <c r="F24" s="7"/>
    </row>
    <row r="25" ht="24.75" customHeight="1" spans="1:6">
      <c r="A25" s="8" t="s">
        <v>34</v>
      </c>
      <c r="B25" s="9" t="s">
        <v>35</v>
      </c>
      <c r="C25" s="4" t="s">
        <v>8</v>
      </c>
      <c r="D25" s="10" t="s">
        <v>36</v>
      </c>
      <c r="E25" s="10" t="s">
        <v>37</v>
      </c>
      <c r="F25" s="10" t="s">
        <v>38</v>
      </c>
    </row>
    <row r="26" ht="31.5" customHeight="1" spans="1:6">
      <c r="A26" s="11" t="s">
        <v>48</v>
      </c>
      <c r="B26" s="4" t="s">
        <v>11</v>
      </c>
      <c r="C26" s="4">
        <v>1055</v>
      </c>
      <c r="D26" s="32" t="s">
        <v>49</v>
      </c>
      <c r="E26" s="13">
        <v>157807</v>
      </c>
      <c r="F26" s="33" t="s">
        <v>41</v>
      </c>
    </row>
    <row r="27" ht="31.5" customHeight="1" spans="1:6">
      <c r="A27" s="15"/>
      <c r="B27" s="4" t="s">
        <v>15</v>
      </c>
      <c r="C27" s="4">
        <v>1055</v>
      </c>
      <c r="D27" s="17"/>
      <c r="E27" s="17"/>
      <c r="F27" s="34"/>
    </row>
    <row r="28" ht="79.5" customHeight="1" spans="1:6">
      <c r="A28" s="11" t="s">
        <v>50</v>
      </c>
      <c r="B28" s="19"/>
      <c r="C28" s="19"/>
      <c r="D28" s="19"/>
      <c r="E28" s="19"/>
      <c r="F28" s="19"/>
    </row>
  </sheetData>
  <mergeCells count="23">
    <mergeCell ref="A1:F1"/>
    <mergeCell ref="D2:F2"/>
    <mergeCell ref="A6:F6"/>
    <mergeCell ref="A8:F8"/>
    <mergeCell ref="D9:F9"/>
    <mergeCell ref="A15:C15"/>
    <mergeCell ref="A20:F20"/>
    <mergeCell ref="A23:F23"/>
    <mergeCell ref="D24:F24"/>
    <mergeCell ref="A28:F28"/>
    <mergeCell ref="A4:A5"/>
    <mergeCell ref="A11:A14"/>
    <mergeCell ref="A16:A19"/>
    <mergeCell ref="A26:A27"/>
    <mergeCell ref="D4:D5"/>
    <mergeCell ref="D11:D19"/>
    <mergeCell ref="D26:D27"/>
    <mergeCell ref="E4:E5"/>
    <mergeCell ref="E11:E19"/>
    <mergeCell ref="E26:E27"/>
    <mergeCell ref="F4:F5"/>
    <mergeCell ref="F11:F19"/>
    <mergeCell ref="F26:F2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</vt:lpstr>
      <vt:lpstr>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2023-10-17T07:18:00Z</dcterms:created>
  <cp:lastPrinted>2023-11-08T06:51:00Z</cp:lastPrinted>
  <dcterms:modified xsi:type="dcterms:W3CDTF">2024-10-17T06:38:59Z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CDF468F273F145F1845897FD4A7F5D63_12</vt:lpwstr>
  </property>
  <property fmtid="{D5CDD505-2E9C-101B-9397-08002B2CF9AE}" pid="3" name="KSOProductBuildVer">
    <vt:lpwstr>2052-12.1.0.18608</vt:lpwstr>
  </property>
</Properties>
</file>