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价格牌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<sst xmlns="http://schemas.openxmlformats.org/spreadsheetml/2006/main" count="16" uniqueCount="16">
  <si>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4786-120-712
64144-D</t>
  </si>
  <si>
    <t>712白色</t>
  </si>
  <si>
    <t>损耗</t>
  </si>
  <si>
    <t>尺码</t>
  </si>
  <si>
    <t>订单数量</t>
  </si>
  <si>
    <t>加5%后的数量</t>
  </si>
  <si>
    <t>发华宝数量</t>
  </si>
  <si>
    <t>发滁州数量</t>
  </si>
  <si>
    <t>需发丽豪 数量</t>
  </si>
  <si>
    <t>XS</t>
  </si>
  <si>
    <t>S</t>
  </si>
  <si>
    <t>M</t>
  </si>
  <si>
    <t>L</t>
  </si>
  <si>
    <t>XL</t>
  </si>
  <si>
    <t>华宝/华宜</t>
  </si>
  <si>
    <t>滁州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</si>
</sst>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1082040</xdr:colOff>
      <xdr:row>11</xdr:row>
      <xdr:rowOff>30480</xdr:rowOff>
    </xdr:from>
    <xdr:to>
      <xdr:col>7</xdr:col>
      <xdr:colOff>734695</xdr:colOff>
      <xdr:row>15</xdr:row>
      <xdr:rowOff>163830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7855" y="2862580"/>
          <a:ext cx="307975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</xdr:row>
      <xdr:rowOff>204470</xdr:rowOff>
    </xdr:from>
    <xdr:to>
      <xdr:col>4</xdr:col>
      <xdr:colOff>920750</xdr:colOff>
      <xdr:row>13</xdr:row>
      <xdr:rowOff>176530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827020"/>
          <a:ext cx="4265930" cy="600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H9" sqref="H9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s="1" customFormat="1" ht="37" customHeight="1" spans="1:9">
      <c r="A1" s="3" t="s">
        <v>0</v>
      </c>
      <c r="B1" s="4"/>
      <c r="C1" s="4"/>
      <c r="D1" s="4"/>
      <c r="E1" s="4" t="s">
        <v>1</v>
      </c>
      <c r="F1" s="5"/>
      <c r="G1" s="5"/>
      <c r="H1" s="5"/>
      <c r="I1" s="4"/>
    </row>
    <row r="2" s="1" customFormat="1" ht="20" customHeight="1" spans="1:9">
      <c r="A2" s="4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10"/>
      <c r="I2" s="6" t="s">
        <v>8</v>
      </c>
    </row>
    <row r="3" s="1" customFormat="1" ht="20" customHeight="1" spans="1:9">
      <c r="A3" s="4">
        <v>1.05</v>
      </c>
      <c r="B3" s="6" t="s">
        <v>9</v>
      </c>
      <c r="C3" s="6">
        <f>2358*1.02</f>
        <v>2405.16</v>
      </c>
      <c r="D3" s="6">
        <f t="shared" ref="D3:D7" si="0">A3*C3</f>
        <v>2525.418</v>
      </c>
      <c r="E3" s="8">
        <f>1842*1.02</f>
        <v>1878.84</v>
      </c>
      <c r="F3" s="8">
        <f>534*1.02</f>
        <v>544.68</v>
      </c>
      <c r="G3" s="9"/>
      <c r="H3" s="9"/>
      <c r="I3" s="6">
        <f>D3-E3-F3-G3-H3</f>
        <v>101.898</v>
      </c>
    </row>
    <row r="4" s="1" customFormat="1" ht="20" customHeight="1" spans="1:9">
      <c r="A4" s="4">
        <v>1.05</v>
      </c>
      <c r="B4" s="6" t="s">
        <v>10</v>
      </c>
      <c r="C4" s="6">
        <f>3978*1.02</f>
        <v>4057.56</v>
      </c>
      <c r="D4" s="6">
        <f t="shared" si="0"/>
        <v>4260.438</v>
      </c>
      <c r="E4" s="8">
        <f>3098*1.02</f>
        <v>3159.96</v>
      </c>
      <c r="F4" s="8">
        <f>888*1.02</f>
        <v>905.76</v>
      </c>
      <c r="G4" s="9"/>
      <c r="H4" s="9"/>
      <c r="I4" s="6">
        <f>D4-E4-F4-G4-H4</f>
        <v>194.718</v>
      </c>
    </row>
    <row r="5" s="1" customFormat="1" ht="20" customHeight="1" spans="1:9">
      <c r="A5" s="4">
        <v>1.05</v>
      </c>
      <c r="B5" s="6" t="s">
        <v>11</v>
      </c>
      <c r="C5" s="6">
        <f>5112*1.02</f>
        <v>5214.24</v>
      </c>
      <c r="D5" s="6">
        <f t="shared" si="0"/>
        <v>5474.952</v>
      </c>
      <c r="E5" s="8">
        <f>3979*1.02</f>
        <v>4058.58</v>
      </c>
      <c r="F5" s="8">
        <f>1137*1.02</f>
        <v>1159.74</v>
      </c>
      <c r="G5" s="9"/>
      <c r="H5" s="9"/>
      <c r="I5" s="6">
        <f>D5-E5-F5-G5-H5</f>
        <v>256.632</v>
      </c>
    </row>
    <row r="6" s="1" customFormat="1" ht="20" customHeight="1" spans="1:9">
      <c r="A6" s="4">
        <v>1.05</v>
      </c>
      <c r="B6" s="6" t="s">
        <v>12</v>
      </c>
      <c r="C6" s="6">
        <f>3888*1.02</f>
        <v>3965.76</v>
      </c>
      <c r="D6" s="6">
        <f t="shared" si="0"/>
        <v>4164.048</v>
      </c>
      <c r="E6" s="8">
        <f>3025*1.02</f>
        <v>3085.5</v>
      </c>
      <c r="F6" s="8">
        <f>865*1.02</f>
        <v>882.3</v>
      </c>
      <c r="G6" s="9"/>
      <c r="H6" s="9"/>
      <c r="I6" s="6">
        <f>D6-E6-F6-G6-H6</f>
        <v>196.248000000001</v>
      </c>
    </row>
    <row r="7" s="1" customFormat="1" ht="20" customHeight="1" spans="1:9">
      <c r="A7" s="4">
        <v>1.05</v>
      </c>
      <c r="B7" s="6" t="s">
        <v>13</v>
      </c>
      <c r="C7" s="6">
        <f>2664*1.02</f>
        <v>2717.28</v>
      </c>
      <c r="D7" s="6">
        <f t="shared" si="0"/>
        <v>2853.144</v>
      </c>
      <c r="E7" s="8">
        <f>2073*1.02</f>
        <v>2114.46</v>
      </c>
      <c r="F7" s="8">
        <f>593*1.02</f>
        <v>604.86</v>
      </c>
      <c r="G7" s="9"/>
      <c r="H7" s="9"/>
      <c r="I7" s="6">
        <f>D7-E7-F7-G7-H7</f>
        <v>133.824</v>
      </c>
    </row>
    <row r="8" s="1" customFormat="1" spans="1:9">
      <c r="A8" s="11"/>
      <c r="B8" s="11"/>
      <c r="C8" s="11">
        <f t="shared" ref="C8:G8" si="1">SUM(C3:C7)</f>
        <v>18360</v>
      </c>
      <c r="D8" s="11">
        <f t="shared" si="1"/>
        <v>19278</v>
      </c>
      <c r="E8" s="11">
        <f t="shared" si="1"/>
        <v>14297.34</v>
      </c>
      <c r="F8" s="11">
        <f t="shared" si="1"/>
        <v>4097.34</v>
      </c>
      <c r="G8" s="11"/>
      <c r="H8" s="12"/>
      <c r="I8" s="11">
        <f>SUM(I3:I7)</f>
        <v>883.320000000001</v>
      </c>
    </row>
    <row r="9" s="1" customFormat="1" spans="8:8">
      <c r="H9" s="2"/>
    </row>
    <row r="11" spans="2:6">
      <c r="B11" s="1" t="s">
        <v>14</v>
      </c>
      <c r="F11" s="2" t="s">
        <v>15</v>
      </c>
    </row>
  </sheetData>
  <mergeCells count="1">
    <mergeCell ref="A1:C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2025-03-06T08:28:43Z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0AF1E6B103C04EA8B5AD40A792CDF8B6_12</vt:lpwstr>
  </property>
</Properties>
</file>