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activeTab="3"/>
  </bookViews>
  <sheets>
    <sheet name="F1525AX女款粉色拖鞋" sheetId="1" r:id="rId1"/>
    <sheet name="F1540AX女款豹纹爪子" sheetId="2" r:id="rId2"/>
    <sheet name="F1509A8童款白色小熊" sheetId="3" r:id="rId3"/>
    <sheet name="F1924A8童款灰色鲨鱼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<sst xmlns="http://schemas.openxmlformats.org/spreadsheetml/2006/main" count="425" uniqueCount="73">
  <si>
    <t>款号</t>
  </si>
  <si>
    <r>
      <rPr>
        <b/>
        <sz val="11"/>
        <rFont val="Calibri"/>
        <charset val="134"/>
      </rPr>
      <t>PO</t>
    </r>
    <r>
      <rPr>
        <b/>
        <sz val="11"/>
        <rFont val="宋体"/>
        <charset val="134"/>
      </rPr>
      <t>号</t>
    </r>
  </si>
  <si>
    <r>
      <rPr>
        <b/>
        <sz val="11"/>
        <rFont val="Calibri"/>
        <charset val="134"/>
      </rPr>
      <t xml:space="preserve">Description
</t>
    </r>
    <r>
      <rPr>
        <b/>
        <sz val="11"/>
        <rFont val="宋体"/>
        <charset val="134"/>
      </rPr>
      <t>品描</t>
    </r>
  </si>
  <si>
    <t>颜色</t>
  </si>
  <si>
    <t>Prepack Code</t>
  </si>
  <si>
    <t>入袋配比</t>
  </si>
  <si>
    <t>入袋数量</t>
  </si>
  <si>
    <t>国家</t>
  </si>
  <si>
    <t>总袋数</t>
  </si>
  <si>
    <t>订单数量</t>
  </si>
  <si>
    <t>入箱袋数</t>
  </si>
  <si>
    <t>入箱数量</t>
  </si>
  <si>
    <t>箱数*2</t>
  </si>
  <si>
    <t>外箱</t>
  </si>
  <si>
    <t>毛重</t>
  </si>
  <si>
    <t>净重</t>
  </si>
  <si>
    <t>体积</t>
  </si>
  <si>
    <t>总毛重</t>
  </si>
  <si>
    <t>总净重</t>
  </si>
  <si>
    <t>36/37</t>
  </si>
  <si>
    <t>38/39</t>
  </si>
  <si>
    <t>40/41</t>
  </si>
  <si>
    <t>长</t>
  </si>
  <si>
    <t>宽</t>
  </si>
  <si>
    <t>高</t>
  </si>
  <si>
    <t>F1525AX</t>
  </si>
  <si>
    <t>Home Slipper</t>
  </si>
  <si>
    <t>PN1 - PINK</t>
  </si>
  <si>
    <t>F1525AXDFA</t>
  </si>
  <si>
    <t>TURKEY</t>
  </si>
  <si>
    <t>EGYPT</t>
  </si>
  <si>
    <t>UKRAINE</t>
  </si>
  <si>
    <t>GEORGIA</t>
  </si>
  <si>
    <t>BOSNIA</t>
  </si>
  <si>
    <t>MACEDONIA</t>
  </si>
  <si>
    <t>ALBANIA</t>
  </si>
  <si>
    <t>MOLDOVA</t>
  </si>
  <si>
    <t>F1525AXKZKA</t>
  </si>
  <si>
    <t>KAZAKHSTAN</t>
  </si>
  <si>
    <t>F1525AXECOMA</t>
  </si>
  <si>
    <t>ECOM</t>
  </si>
  <si>
    <t>F1525AXTOP5A</t>
  </si>
  <si>
    <t>TOPTAN-5</t>
  </si>
  <si>
    <t>F1525AXTOP7A</t>
  </si>
  <si>
    <t>TOPTAN-7</t>
  </si>
  <si>
    <t>F1540AX</t>
  </si>
  <si>
    <t>KR1 - KARMA</t>
  </si>
  <si>
    <t>F1540AXDFA</t>
  </si>
  <si>
    <t>NORTH IRAQ</t>
  </si>
  <si>
    <t>MOROCCO</t>
  </si>
  <si>
    <t>UZBEKISTAN</t>
  </si>
  <si>
    <t>SOUTH IRAQ</t>
  </si>
  <si>
    <t>MONTENEGRO</t>
  </si>
  <si>
    <t>AZERBAIJAN</t>
  </si>
  <si>
    <t>KOSOVO</t>
  </si>
  <si>
    <t>LEBANON</t>
  </si>
  <si>
    <t>F1540AXKZKA</t>
  </si>
  <si>
    <t>F1540AXECOMA</t>
  </si>
  <si>
    <t>F1540AXTOP5A</t>
  </si>
  <si>
    <t>F1540AXTOP7A</t>
  </si>
  <si>
    <t>30/31</t>
  </si>
  <si>
    <t>32/33</t>
  </si>
  <si>
    <t>34/35</t>
  </si>
  <si>
    <t>F1509A8</t>
  </si>
  <si>
    <t>WT34 - WHITE</t>
  </si>
  <si>
    <t>F1509A8DFA</t>
  </si>
  <si>
    <t>F1509A8KZKA</t>
  </si>
  <si>
    <t>F1509A8ECOMA</t>
  </si>
  <si>
    <t>F1924A8</t>
  </si>
  <si>
    <t>GR2 - GREY</t>
  </si>
  <si>
    <t>F1924A8DFA</t>
  </si>
  <si>
    <t>F1924A8KZKA</t>
  </si>
  <si>
    <t>F1924A8ECOMA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</si>
</sst>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/>
    <xf numFmtId="0" fontId="3" fillId="0" borderId="0" xfId="0" applyNumberFormat="1" applyFont="1" applyFill="1" applyAlignment="1"/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/>
    </xf>
    <xf numFmtId="176" fontId="3" fillId="0" borderId="0" xfId="0" applyNumberFormat="1" applyFont="1" applyFill="1" applyAlignment="1">
      <alignment horizontal="center"/>
    </xf>
    <xf numFmtId="0" fontId="3" fillId="0" borderId="0" xfId="0" applyFont="1" applyFill="1">
      <alignment vertical="center"/>
    </xf>
    <xf numFmtId="177" fontId="2" fillId="0" borderId="0" xfId="0" applyNumberFormat="1" applyFont="1" applyAlignment="1">
      <alignment horizontal="center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7" fontId="3" fillId="0" borderId="0" xfId="0" applyNumberFormat="1" applyFont="1" applyFill="1" applyAlignment="1">
      <alignment horizontal="center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76835</xdr:colOff>
      <xdr:row>18</xdr:row>
      <xdr:rowOff>57150</xdr:rowOff>
    </xdr:from>
    <xdr:to>
      <xdr:col>1</xdr:col>
      <xdr:colOff>544830</xdr:colOff>
      <xdr:row>24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35" y="3371850"/>
          <a:ext cx="1149350" cy="1104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95885</xdr:colOff>
      <xdr:row>27</xdr:row>
      <xdr:rowOff>38100</xdr:rowOff>
    </xdr:from>
    <xdr:to>
      <xdr:col>1</xdr:col>
      <xdr:colOff>506095</xdr:colOff>
      <xdr:row>34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885" y="5010150"/>
          <a:ext cx="1148080" cy="1374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76835</xdr:colOff>
      <xdr:row>23</xdr:row>
      <xdr:rowOff>28575</xdr:rowOff>
    </xdr:from>
    <xdr:to>
      <xdr:col>2</xdr:col>
      <xdr:colOff>0</xdr:colOff>
      <xdr:row>30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835" y="4264025"/>
          <a:ext cx="1355725" cy="1431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</xdr:colOff>
      <xdr:row>28</xdr:row>
      <xdr:rowOff>47625</xdr:rowOff>
    </xdr:from>
    <xdr:to>
      <xdr:col>1</xdr:col>
      <xdr:colOff>657225</xdr:colOff>
      <xdr:row>35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5203825"/>
          <a:ext cx="1370330" cy="1270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opLeftCell="F1" workbookViewId="0">
      <selection activeCell="O1" sqref="O1:O17"/>
    </sheetView>
  </sheetViews>
  <sheetFormatPr defaultColWidth="7.87272727272727" defaultRowHeight="14.5"/>
  <cols>
    <col min="1" max="1" width="9.75454545454545" style="6" customWidth="1"/>
    <col min="2" max="2" width="9.74545454545455" style="6" customWidth="1"/>
    <col min="3" max="3" width="13.9818181818182" style="6" customWidth="1"/>
    <col min="4" max="4" width="11.6909090909091" style="6" customWidth="1"/>
    <col min="5" max="5" width="16.8636363636364" style="6" customWidth="1"/>
    <col min="6" max="8" width="6.60909090909091" style="6" customWidth="1"/>
    <col min="9" max="9" width="6.52727272727273" style="6" customWidth="1"/>
    <col min="10" max="10" width="15.0818181818182" style="6" customWidth="1"/>
    <col min="11" max="11" width="7.37272727272727" style="6" customWidth="1"/>
    <col min="12" max="14" width="5.75454545454545" style="6" customWidth="1"/>
    <col min="15" max="15" width="12.0909090909091" style="6" customWidth="1"/>
    <col min="16" max="18" width="3.87272727272727" style="6" hidden="1" customWidth="1"/>
    <col min="19" max="20" width="4.87272727272727" style="7" hidden="1" customWidth="1"/>
    <col min="21" max="21" width="5.6" style="7" hidden="1" customWidth="1"/>
    <col min="22" max="22" width="7.37272727272727" style="7" hidden="1" customWidth="1"/>
    <col min="23" max="23" width="2.63636363636364" style="7" customWidth="1"/>
    <col min="24" max="35" width="8" style="6" customWidth="1"/>
    <col min="36" max="16379" width="7.87272727272727" style="6"/>
    <col min="16380" max="16384" width="7.87272727272727" style="43"/>
  </cols>
  <sheetData>
    <row r="1" s="29" customFormat="1" spans="1:23">
      <c r="A1" s="9" t="s">
        <v>0</v>
      </c>
      <c r="B1" s="10" t="s">
        <v>1</v>
      </c>
      <c r="C1" s="10" t="s">
        <v>2</v>
      </c>
      <c r="D1" s="9" t="s">
        <v>3</v>
      </c>
      <c r="E1" s="10" t="s">
        <v>4</v>
      </c>
      <c r="F1" s="9" t="s">
        <v>5</v>
      </c>
      <c r="G1" s="10"/>
      <c r="H1" s="10"/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18" t="s">
        <v>12</v>
      </c>
      <c r="P1" s="19" t="s">
        <v>13</v>
      </c>
      <c r="Q1" s="25"/>
      <c r="R1" s="26"/>
      <c r="S1" s="27" t="s">
        <v>14</v>
      </c>
      <c r="T1" s="27" t="s">
        <v>15</v>
      </c>
      <c r="U1" s="27" t="s">
        <v>16</v>
      </c>
      <c r="V1" s="27" t="s">
        <v>17</v>
      </c>
      <c r="W1" s="27" t="s">
        <v>18</v>
      </c>
    </row>
    <row r="2" s="42" customFormat="1" spans="1:23">
      <c r="A2" s="10"/>
      <c r="B2" s="10"/>
      <c r="C2" s="10"/>
      <c r="D2" s="10"/>
      <c r="E2" s="10"/>
      <c r="F2" s="10" t="s">
        <v>19</v>
      </c>
      <c r="G2" s="10" t="s">
        <v>20</v>
      </c>
      <c r="H2" s="10" t="s">
        <v>21</v>
      </c>
      <c r="I2" s="10"/>
      <c r="J2" s="10"/>
      <c r="K2" s="10"/>
      <c r="L2" s="10"/>
      <c r="M2" s="10"/>
      <c r="N2" s="10"/>
      <c r="O2" s="20"/>
      <c r="P2" s="9" t="s">
        <v>22</v>
      </c>
      <c r="Q2" s="9" t="s">
        <v>23</v>
      </c>
      <c r="R2" s="9" t="s">
        <v>24</v>
      </c>
      <c r="S2" s="28"/>
      <c r="T2" s="28"/>
      <c r="U2" s="28"/>
      <c r="V2" s="28"/>
      <c r="W2" s="28"/>
    </row>
    <row r="3" s="6" customFormat="1" spans="1:23">
      <c r="A3" s="22" t="s">
        <v>25</v>
      </c>
      <c r="B3" s="22">
        <v>1582247</v>
      </c>
      <c r="C3" s="22" t="s">
        <v>26</v>
      </c>
      <c r="D3" s="44" t="s">
        <v>27</v>
      </c>
      <c r="E3" s="44" t="s">
        <v>28</v>
      </c>
      <c r="F3" s="22">
        <v>1</v>
      </c>
      <c r="G3" s="22">
        <v>3</v>
      </c>
      <c r="H3" s="22">
        <v>2</v>
      </c>
      <c r="I3" s="22">
        <v>6</v>
      </c>
      <c r="J3" s="22" t="s">
        <v>29</v>
      </c>
      <c r="K3" s="22">
        <v>64</v>
      </c>
      <c r="L3" s="22">
        <v>384</v>
      </c>
      <c r="M3" s="22">
        <v>2</v>
      </c>
      <c r="N3" s="22">
        <f t="shared" ref="N3:N8" si="0">M3*I3</f>
        <v>12</v>
      </c>
      <c r="O3" s="36">
        <f>K3/M3</f>
        <v>32</v>
      </c>
      <c r="P3" s="22">
        <v>43</v>
      </c>
      <c r="Q3" s="22">
        <v>29</v>
      </c>
      <c r="R3" s="22">
        <v>43</v>
      </c>
      <c r="S3" s="30">
        <f>T3+1</f>
        <v>3.876</v>
      </c>
      <c r="T3" s="30">
        <f>(0.218+0.232*3+0.262*2)*2</f>
        <v>2.876</v>
      </c>
      <c r="U3" s="30">
        <f>P3*Q3*R3/1000000</f>
        <v>0.053621</v>
      </c>
      <c r="V3" s="30">
        <f>S3*O3</f>
        <v>124.032</v>
      </c>
      <c r="W3" s="30">
        <f>T3*O3</f>
        <v>92.032</v>
      </c>
    </row>
    <row r="4" s="6" customFormat="1" spans="1:23">
      <c r="A4" s="22" t="s">
        <v>25</v>
      </c>
      <c r="B4" s="22">
        <v>1582068</v>
      </c>
      <c r="C4" s="22" t="s">
        <v>26</v>
      </c>
      <c r="D4" s="44" t="s">
        <v>27</v>
      </c>
      <c r="E4" s="44" t="s">
        <v>28</v>
      </c>
      <c r="F4" s="22">
        <v>1</v>
      </c>
      <c r="G4" s="22">
        <v>3</v>
      </c>
      <c r="H4" s="22">
        <v>2</v>
      </c>
      <c r="I4" s="22">
        <v>6</v>
      </c>
      <c r="J4" s="22" t="s">
        <v>30</v>
      </c>
      <c r="K4" s="22">
        <v>12</v>
      </c>
      <c r="L4" s="22">
        <v>72</v>
      </c>
      <c r="M4" s="22">
        <f>M3</f>
        <v>2</v>
      </c>
      <c r="N4" s="22">
        <f t="shared" si="0"/>
        <v>12</v>
      </c>
      <c r="O4" s="36">
        <f>K4/M4</f>
        <v>6</v>
      </c>
      <c r="P4" s="22">
        <v>43</v>
      </c>
      <c r="Q4" s="22">
        <v>29</v>
      </c>
      <c r="R4" s="22">
        <v>43</v>
      </c>
      <c r="S4" s="30">
        <f t="shared" ref="S4:S17" si="1">T4+1</f>
        <v>3.876</v>
      </c>
      <c r="T4" s="30">
        <f>(0.218+0.232*3+0.262*2)*2</f>
        <v>2.876</v>
      </c>
      <c r="U4" s="30">
        <f t="shared" ref="U4:U17" si="2">P4*Q4*R4/1000000</f>
        <v>0.053621</v>
      </c>
      <c r="V4" s="30">
        <f t="shared" ref="V4:V17" si="3">S4*O4</f>
        <v>23.256</v>
      </c>
      <c r="W4" s="30">
        <f t="shared" ref="W4:W17" si="4">T4*O4</f>
        <v>17.256</v>
      </c>
    </row>
    <row r="5" s="6" customFormat="1" spans="1:23">
      <c r="A5" s="22" t="s">
        <v>25</v>
      </c>
      <c r="B5" s="22">
        <v>1582070</v>
      </c>
      <c r="C5" s="22" t="s">
        <v>26</v>
      </c>
      <c r="D5" s="44" t="s">
        <v>27</v>
      </c>
      <c r="E5" s="44" t="s">
        <v>28</v>
      </c>
      <c r="F5" s="22">
        <v>1</v>
      </c>
      <c r="G5" s="22">
        <v>3</v>
      </c>
      <c r="H5" s="22">
        <v>2</v>
      </c>
      <c r="I5" s="22">
        <v>6</v>
      </c>
      <c r="J5" s="22" t="s">
        <v>31</v>
      </c>
      <c r="K5" s="22">
        <v>44</v>
      </c>
      <c r="L5" s="22">
        <v>264</v>
      </c>
      <c r="M5" s="22">
        <f>M4</f>
        <v>2</v>
      </c>
      <c r="N5" s="22">
        <f t="shared" si="0"/>
        <v>12</v>
      </c>
      <c r="O5" s="36">
        <f>K5/M5</f>
        <v>22</v>
      </c>
      <c r="P5" s="22">
        <v>43</v>
      </c>
      <c r="Q5" s="22">
        <v>29</v>
      </c>
      <c r="R5" s="22">
        <v>43</v>
      </c>
      <c r="S5" s="30">
        <f t="shared" si="1"/>
        <v>3.876</v>
      </c>
      <c r="T5" s="30">
        <f t="shared" ref="T5:T11" si="5">(0.218+0.232*3+0.262*2)*2</f>
        <v>2.876</v>
      </c>
      <c r="U5" s="30">
        <f t="shared" si="2"/>
        <v>0.053621</v>
      </c>
      <c r="V5" s="30">
        <f t="shared" si="3"/>
        <v>85.272</v>
      </c>
      <c r="W5" s="30">
        <f t="shared" si="4"/>
        <v>63.272</v>
      </c>
    </row>
    <row r="6" s="6" customFormat="1" spans="1:23">
      <c r="A6" s="22" t="s">
        <v>25</v>
      </c>
      <c r="B6" s="22">
        <v>1582106</v>
      </c>
      <c r="C6" s="22" t="s">
        <v>26</v>
      </c>
      <c r="D6" s="44" t="s">
        <v>27</v>
      </c>
      <c r="E6" s="44" t="s">
        <v>28</v>
      </c>
      <c r="F6" s="22">
        <v>1</v>
      </c>
      <c r="G6" s="22">
        <v>3</v>
      </c>
      <c r="H6" s="22">
        <v>2</v>
      </c>
      <c r="I6" s="22">
        <v>6</v>
      </c>
      <c r="J6" s="22" t="s">
        <v>31</v>
      </c>
      <c r="K6" s="22">
        <v>6</v>
      </c>
      <c r="L6" s="22">
        <v>36</v>
      </c>
      <c r="M6" s="22">
        <f>M5</f>
        <v>2</v>
      </c>
      <c r="N6" s="22">
        <f t="shared" si="0"/>
        <v>12</v>
      </c>
      <c r="O6" s="36">
        <f>K6/M6</f>
        <v>3</v>
      </c>
      <c r="P6" s="22">
        <v>43</v>
      </c>
      <c r="Q6" s="22">
        <v>29</v>
      </c>
      <c r="R6" s="22">
        <v>43</v>
      </c>
      <c r="S6" s="30">
        <f t="shared" si="1"/>
        <v>3.876</v>
      </c>
      <c r="T6" s="30">
        <f t="shared" si="5"/>
        <v>2.876</v>
      </c>
      <c r="U6" s="30">
        <f t="shared" si="2"/>
        <v>0.053621</v>
      </c>
      <c r="V6" s="30">
        <f t="shared" si="3"/>
        <v>11.628</v>
      </c>
      <c r="W6" s="30">
        <f t="shared" si="4"/>
        <v>8.628</v>
      </c>
    </row>
    <row r="7" s="6" customFormat="1" spans="1:23">
      <c r="A7" s="22" t="s">
        <v>25</v>
      </c>
      <c r="B7" s="22">
        <v>1582103</v>
      </c>
      <c r="C7" s="22" t="s">
        <v>26</v>
      </c>
      <c r="D7" s="44" t="s">
        <v>27</v>
      </c>
      <c r="E7" s="44" t="s">
        <v>28</v>
      </c>
      <c r="F7" s="22">
        <v>1</v>
      </c>
      <c r="G7" s="22">
        <v>3</v>
      </c>
      <c r="H7" s="22">
        <v>2</v>
      </c>
      <c r="I7" s="22">
        <v>6</v>
      </c>
      <c r="J7" s="22" t="s">
        <v>32</v>
      </c>
      <c r="K7" s="22">
        <v>4</v>
      </c>
      <c r="L7" s="22">
        <v>24</v>
      </c>
      <c r="M7" s="22">
        <f>M6</f>
        <v>2</v>
      </c>
      <c r="N7" s="22">
        <f t="shared" si="0"/>
        <v>12</v>
      </c>
      <c r="O7" s="36">
        <f>K7/M7</f>
        <v>2</v>
      </c>
      <c r="P7" s="22">
        <v>43</v>
      </c>
      <c r="Q7" s="22">
        <v>29</v>
      </c>
      <c r="R7" s="22">
        <v>43</v>
      </c>
      <c r="S7" s="30">
        <f t="shared" si="1"/>
        <v>3.876</v>
      </c>
      <c r="T7" s="30">
        <f t="shared" si="5"/>
        <v>2.876</v>
      </c>
      <c r="U7" s="30">
        <f t="shared" si="2"/>
        <v>0.053621</v>
      </c>
      <c r="V7" s="30">
        <f t="shared" si="3"/>
        <v>7.752</v>
      </c>
      <c r="W7" s="30">
        <f t="shared" si="4"/>
        <v>5.752</v>
      </c>
    </row>
    <row r="8" s="5" customFormat="1" spans="1:16384">
      <c r="A8" s="13" t="s">
        <v>25</v>
      </c>
      <c r="B8" s="13">
        <v>1582104</v>
      </c>
      <c r="C8" s="13" t="s">
        <v>26</v>
      </c>
      <c r="D8" s="14" t="s">
        <v>27</v>
      </c>
      <c r="E8" s="14" t="s">
        <v>28</v>
      </c>
      <c r="F8" s="13">
        <v>1</v>
      </c>
      <c r="G8" s="13">
        <v>3</v>
      </c>
      <c r="H8" s="13">
        <v>2</v>
      </c>
      <c r="I8" s="13">
        <v>6</v>
      </c>
      <c r="J8" s="13" t="s">
        <v>33</v>
      </c>
      <c r="K8" s="13">
        <v>3</v>
      </c>
      <c r="L8" s="13">
        <v>18</v>
      </c>
      <c r="M8" s="11">
        <f>M7</f>
        <v>2</v>
      </c>
      <c r="N8" s="11">
        <f t="shared" si="0"/>
        <v>12</v>
      </c>
      <c r="O8" s="21">
        <v>1</v>
      </c>
      <c r="P8" s="22">
        <v>43</v>
      </c>
      <c r="Q8" s="22">
        <v>29</v>
      </c>
      <c r="R8" s="22">
        <v>43</v>
      </c>
      <c r="S8" s="30">
        <f t="shared" si="1"/>
        <v>3.876</v>
      </c>
      <c r="T8" s="30">
        <f t="shared" si="5"/>
        <v>2.876</v>
      </c>
      <c r="U8" s="30">
        <f t="shared" si="2"/>
        <v>0.053621</v>
      </c>
      <c r="V8" s="30">
        <f t="shared" si="3"/>
        <v>3.876</v>
      </c>
      <c r="W8" s="30">
        <f t="shared" si="4"/>
        <v>2.876</v>
      </c>
      <c r="X8" s="6"/>
      <c r="XEZ8" s="43"/>
      <c r="XFA8" s="43"/>
      <c r="XFB8" s="43"/>
      <c r="XFC8" s="43"/>
      <c r="XFD8" s="43"/>
    </row>
    <row r="9" s="5" customFormat="1" spans="1:16384">
      <c r="A9" s="15"/>
      <c r="B9" s="15"/>
      <c r="C9" s="15"/>
      <c r="D9" s="16"/>
      <c r="E9" s="16"/>
      <c r="F9" s="15"/>
      <c r="G9" s="15"/>
      <c r="H9" s="15"/>
      <c r="I9" s="15"/>
      <c r="J9" s="15"/>
      <c r="K9" s="15"/>
      <c r="L9" s="15"/>
      <c r="M9" s="11">
        <v>1</v>
      </c>
      <c r="N9" s="11">
        <v>6</v>
      </c>
      <c r="O9" s="21">
        <v>1</v>
      </c>
      <c r="P9" s="11">
        <v>43</v>
      </c>
      <c r="Q9" s="11">
        <v>22</v>
      </c>
      <c r="R9" s="11">
        <v>29</v>
      </c>
      <c r="S9" s="30">
        <f t="shared" si="1"/>
        <v>2.438</v>
      </c>
      <c r="T9" s="45">
        <f>0.218+0.232*3+0.262*2</f>
        <v>1.438</v>
      </c>
      <c r="U9" s="30">
        <f t="shared" si="2"/>
        <v>0.027434</v>
      </c>
      <c r="V9" s="30">
        <f t="shared" si="3"/>
        <v>2.438</v>
      </c>
      <c r="W9" s="30">
        <f t="shared" si="4"/>
        <v>1.438</v>
      </c>
      <c r="X9" s="6"/>
      <c r="XEZ9" s="43"/>
      <c r="XFA9" s="43"/>
      <c r="XFB9" s="43"/>
      <c r="XFC9" s="43"/>
      <c r="XFD9" s="43"/>
    </row>
    <row r="10" s="5" customFormat="1" spans="1:16384">
      <c r="A10" s="11" t="s">
        <v>25</v>
      </c>
      <c r="B10" s="11">
        <v>1582105</v>
      </c>
      <c r="C10" s="11" t="s">
        <v>26</v>
      </c>
      <c r="D10" s="12" t="s">
        <v>27</v>
      </c>
      <c r="E10" s="12" t="s">
        <v>28</v>
      </c>
      <c r="F10" s="11">
        <v>1</v>
      </c>
      <c r="G10" s="11">
        <v>3</v>
      </c>
      <c r="H10" s="11">
        <v>2</v>
      </c>
      <c r="I10" s="11">
        <v>6</v>
      </c>
      <c r="J10" s="11" t="s">
        <v>34</v>
      </c>
      <c r="K10" s="11">
        <v>6</v>
      </c>
      <c r="L10" s="11">
        <v>36</v>
      </c>
      <c r="M10" s="11">
        <f>M8</f>
        <v>2</v>
      </c>
      <c r="N10" s="11">
        <f t="shared" ref="N10:N16" si="6">M10*I10</f>
        <v>12</v>
      </c>
      <c r="O10" s="21">
        <f>K10/M10</f>
        <v>3</v>
      </c>
      <c r="P10" s="22">
        <v>43</v>
      </c>
      <c r="Q10" s="22">
        <v>29</v>
      </c>
      <c r="R10" s="22">
        <v>43</v>
      </c>
      <c r="S10" s="30">
        <f t="shared" si="1"/>
        <v>3.876</v>
      </c>
      <c r="T10" s="30">
        <f t="shared" si="5"/>
        <v>2.876</v>
      </c>
      <c r="U10" s="30">
        <f t="shared" si="2"/>
        <v>0.053621</v>
      </c>
      <c r="V10" s="30">
        <f t="shared" si="3"/>
        <v>11.628</v>
      </c>
      <c r="W10" s="30">
        <f t="shared" si="4"/>
        <v>8.628</v>
      </c>
      <c r="X10" s="6"/>
      <c r="XEZ10" s="43"/>
      <c r="XFA10" s="43"/>
      <c r="XFB10" s="43"/>
      <c r="XFC10" s="43"/>
      <c r="XFD10" s="43"/>
    </row>
    <row r="11" s="5" customFormat="1" spans="1:16384">
      <c r="A11" s="13" t="s">
        <v>25</v>
      </c>
      <c r="B11" s="13">
        <v>1582107</v>
      </c>
      <c r="C11" s="13" t="s">
        <v>26</v>
      </c>
      <c r="D11" s="14" t="s">
        <v>27</v>
      </c>
      <c r="E11" s="14" t="s">
        <v>28</v>
      </c>
      <c r="F11" s="13">
        <v>1</v>
      </c>
      <c r="G11" s="13">
        <v>3</v>
      </c>
      <c r="H11" s="13">
        <v>2</v>
      </c>
      <c r="I11" s="13">
        <v>6</v>
      </c>
      <c r="J11" s="13" t="s">
        <v>35</v>
      </c>
      <c r="K11" s="13">
        <v>5</v>
      </c>
      <c r="L11" s="13">
        <v>30</v>
      </c>
      <c r="M11" s="11">
        <f>M10</f>
        <v>2</v>
      </c>
      <c r="N11" s="11">
        <f t="shared" si="6"/>
        <v>12</v>
      </c>
      <c r="O11" s="21">
        <v>2</v>
      </c>
      <c r="P11" s="22">
        <v>43</v>
      </c>
      <c r="Q11" s="22">
        <v>29</v>
      </c>
      <c r="R11" s="22">
        <v>43</v>
      </c>
      <c r="S11" s="30">
        <f t="shared" si="1"/>
        <v>3.876</v>
      </c>
      <c r="T11" s="30">
        <f t="shared" si="5"/>
        <v>2.876</v>
      </c>
      <c r="U11" s="30">
        <f t="shared" si="2"/>
        <v>0.053621</v>
      </c>
      <c r="V11" s="30">
        <f t="shared" si="3"/>
        <v>7.752</v>
      </c>
      <c r="W11" s="30">
        <f t="shared" si="4"/>
        <v>5.752</v>
      </c>
      <c r="X11" s="6"/>
      <c r="XEZ11" s="43"/>
      <c r="XFA11" s="43"/>
      <c r="XFB11" s="43"/>
      <c r="XFC11" s="43"/>
      <c r="XFD11" s="43"/>
    </row>
    <row r="12" s="5" customFormat="1" spans="1:16384">
      <c r="A12" s="15"/>
      <c r="B12" s="15"/>
      <c r="C12" s="15"/>
      <c r="D12" s="16"/>
      <c r="E12" s="16"/>
      <c r="F12" s="15"/>
      <c r="G12" s="15"/>
      <c r="H12" s="15"/>
      <c r="I12" s="15"/>
      <c r="J12" s="15"/>
      <c r="K12" s="15"/>
      <c r="L12" s="15"/>
      <c r="M12" s="11">
        <v>1</v>
      </c>
      <c r="N12" s="11">
        <v>6</v>
      </c>
      <c r="O12" s="21">
        <v>1</v>
      </c>
      <c r="P12" s="11">
        <v>43</v>
      </c>
      <c r="Q12" s="11">
        <v>22</v>
      </c>
      <c r="R12" s="11">
        <v>29</v>
      </c>
      <c r="S12" s="30">
        <f t="shared" si="1"/>
        <v>2.438</v>
      </c>
      <c r="T12" s="45">
        <f>0.218+0.232*3+0.262*2</f>
        <v>1.438</v>
      </c>
      <c r="U12" s="30">
        <f t="shared" si="2"/>
        <v>0.027434</v>
      </c>
      <c r="V12" s="30">
        <f t="shared" si="3"/>
        <v>2.438</v>
      </c>
      <c r="W12" s="30">
        <f t="shared" si="4"/>
        <v>1.438</v>
      </c>
      <c r="X12" s="6"/>
      <c r="XEZ12" s="43"/>
      <c r="XFA12" s="43"/>
      <c r="XFB12" s="43"/>
      <c r="XFC12" s="43"/>
      <c r="XFD12" s="43"/>
    </row>
    <row r="13" s="6" customFormat="1" spans="1:23">
      <c r="A13" s="22" t="s">
        <v>25</v>
      </c>
      <c r="B13" s="22">
        <v>1582108</v>
      </c>
      <c r="C13" s="22" t="s">
        <v>26</v>
      </c>
      <c r="D13" s="44" t="s">
        <v>27</v>
      </c>
      <c r="E13" s="44" t="s">
        <v>28</v>
      </c>
      <c r="F13" s="22">
        <v>1</v>
      </c>
      <c r="G13" s="22">
        <v>3</v>
      </c>
      <c r="H13" s="22">
        <v>2</v>
      </c>
      <c r="I13" s="22">
        <v>6</v>
      </c>
      <c r="J13" s="22" t="s">
        <v>36</v>
      </c>
      <c r="K13" s="22">
        <v>6</v>
      </c>
      <c r="L13" s="22">
        <v>36</v>
      </c>
      <c r="M13" s="22">
        <f>M11</f>
        <v>2</v>
      </c>
      <c r="N13" s="22">
        <f>M13*I13</f>
        <v>12</v>
      </c>
      <c r="O13" s="36">
        <f>K13/M13</f>
        <v>3</v>
      </c>
      <c r="P13" s="22">
        <v>43</v>
      </c>
      <c r="Q13" s="22">
        <v>29</v>
      </c>
      <c r="R13" s="22">
        <v>43</v>
      </c>
      <c r="S13" s="30">
        <f t="shared" si="1"/>
        <v>3.876</v>
      </c>
      <c r="T13" s="30">
        <f t="shared" ref="T13:T17" si="7">(0.218+0.232*3+0.262*2)*2</f>
        <v>2.876</v>
      </c>
      <c r="U13" s="30">
        <f t="shared" si="2"/>
        <v>0.053621</v>
      </c>
      <c r="V13" s="30">
        <f t="shared" si="3"/>
        <v>11.628</v>
      </c>
      <c r="W13" s="30">
        <f t="shared" si="4"/>
        <v>8.628</v>
      </c>
    </row>
    <row r="14" s="6" customFormat="1" spans="1:23">
      <c r="A14" s="22" t="s">
        <v>25</v>
      </c>
      <c r="B14" s="22">
        <v>1582071</v>
      </c>
      <c r="C14" s="22" t="s">
        <v>26</v>
      </c>
      <c r="D14" s="44" t="s">
        <v>27</v>
      </c>
      <c r="E14" s="44" t="s">
        <v>37</v>
      </c>
      <c r="F14" s="22">
        <v>1</v>
      </c>
      <c r="G14" s="22">
        <v>3</v>
      </c>
      <c r="H14" s="22">
        <v>2</v>
      </c>
      <c r="I14" s="22">
        <v>6</v>
      </c>
      <c r="J14" s="22" t="s">
        <v>38</v>
      </c>
      <c r="K14" s="22">
        <v>12</v>
      </c>
      <c r="L14" s="22">
        <v>72</v>
      </c>
      <c r="M14" s="22">
        <f>M13</f>
        <v>2</v>
      </c>
      <c r="N14" s="22">
        <f>M14*I14</f>
        <v>12</v>
      </c>
      <c r="O14" s="36">
        <f>K14/M14</f>
        <v>6</v>
      </c>
      <c r="P14" s="22">
        <v>43</v>
      </c>
      <c r="Q14" s="22">
        <v>29</v>
      </c>
      <c r="R14" s="22">
        <v>43</v>
      </c>
      <c r="S14" s="30">
        <f t="shared" si="1"/>
        <v>3.876</v>
      </c>
      <c r="T14" s="30">
        <f t="shared" si="7"/>
        <v>2.876</v>
      </c>
      <c r="U14" s="30">
        <f t="shared" si="2"/>
        <v>0.053621</v>
      </c>
      <c r="V14" s="30">
        <f t="shared" si="3"/>
        <v>23.256</v>
      </c>
      <c r="W14" s="30">
        <f t="shared" si="4"/>
        <v>17.256</v>
      </c>
    </row>
    <row r="15" s="6" customFormat="1" spans="1:23">
      <c r="A15" s="22" t="s">
        <v>25</v>
      </c>
      <c r="B15" s="22">
        <v>1582072</v>
      </c>
      <c r="C15" s="22" t="s">
        <v>26</v>
      </c>
      <c r="D15" s="44" t="s">
        <v>27</v>
      </c>
      <c r="E15" s="44" t="s">
        <v>39</v>
      </c>
      <c r="F15" s="22">
        <v>1</v>
      </c>
      <c r="G15" s="22">
        <v>3</v>
      </c>
      <c r="H15" s="22">
        <v>2</v>
      </c>
      <c r="I15" s="22">
        <v>6</v>
      </c>
      <c r="J15" s="22" t="s">
        <v>40</v>
      </c>
      <c r="K15" s="22">
        <v>14</v>
      </c>
      <c r="L15" s="22">
        <v>84</v>
      </c>
      <c r="M15" s="22">
        <f>M14</f>
        <v>2</v>
      </c>
      <c r="N15" s="22">
        <f>M15*I15</f>
        <v>12</v>
      </c>
      <c r="O15" s="36">
        <f>K15/M15</f>
        <v>7</v>
      </c>
      <c r="P15" s="22">
        <v>43</v>
      </c>
      <c r="Q15" s="22">
        <v>29</v>
      </c>
      <c r="R15" s="22">
        <v>43</v>
      </c>
      <c r="S15" s="30">
        <f t="shared" si="1"/>
        <v>3.876</v>
      </c>
      <c r="T15" s="30">
        <f t="shared" si="7"/>
        <v>2.876</v>
      </c>
      <c r="U15" s="30">
        <f t="shared" si="2"/>
        <v>0.053621</v>
      </c>
      <c r="V15" s="30">
        <f t="shared" si="3"/>
        <v>27.132</v>
      </c>
      <c r="W15" s="30">
        <f t="shared" si="4"/>
        <v>20.132</v>
      </c>
    </row>
    <row r="16" s="6" customFormat="1" spans="1:23">
      <c r="A16" s="22" t="s">
        <v>25</v>
      </c>
      <c r="B16" s="22">
        <v>1582073</v>
      </c>
      <c r="C16" s="22" t="s">
        <v>26</v>
      </c>
      <c r="D16" s="44" t="s">
        <v>27</v>
      </c>
      <c r="E16" s="44" t="s">
        <v>41</v>
      </c>
      <c r="F16" s="22">
        <v>1</v>
      </c>
      <c r="G16" s="22">
        <v>3</v>
      </c>
      <c r="H16" s="22">
        <v>2</v>
      </c>
      <c r="I16" s="22">
        <v>6</v>
      </c>
      <c r="J16" s="22" t="s">
        <v>42</v>
      </c>
      <c r="K16" s="22">
        <v>4</v>
      </c>
      <c r="L16" s="22">
        <v>24</v>
      </c>
      <c r="M16" s="22">
        <f>M15</f>
        <v>2</v>
      </c>
      <c r="N16" s="22">
        <f>M16*I16</f>
        <v>12</v>
      </c>
      <c r="O16" s="36">
        <f>K16/M16</f>
        <v>2</v>
      </c>
      <c r="P16" s="22">
        <v>43</v>
      </c>
      <c r="Q16" s="22">
        <v>29</v>
      </c>
      <c r="R16" s="22">
        <v>43</v>
      </c>
      <c r="S16" s="30">
        <f t="shared" si="1"/>
        <v>3.876</v>
      </c>
      <c r="T16" s="30">
        <f t="shared" si="7"/>
        <v>2.876</v>
      </c>
      <c r="U16" s="30">
        <f t="shared" si="2"/>
        <v>0.053621</v>
      </c>
      <c r="V16" s="30">
        <f t="shared" si="3"/>
        <v>7.752</v>
      </c>
      <c r="W16" s="30">
        <f t="shared" si="4"/>
        <v>5.752</v>
      </c>
    </row>
    <row r="17" s="6" customFormat="1" spans="1:23">
      <c r="A17" s="22" t="s">
        <v>25</v>
      </c>
      <c r="B17" s="22">
        <v>1582074</v>
      </c>
      <c r="C17" s="22" t="s">
        <v>26</v>
      </c>
      <c r="D17" s="44" t="s">
        <v>27</v>
      </c>
      <c r="E17" s="44" t="s">
        <v>43</v>
      </c>
      <c r="F17" s="22">
        <v>1</v>
      </c>
      <c r="G17" s="22">
        <v>3</v>
      </c>
      <c r="H17" s="22">
        <v>2</v>
      </c>
      <c r="I17" s="22">
        <v>6</v>
      </c>
      <c r="J17" s="22" t="s">
        <v>44</v>
      </c>
      <c r="K17" s="22">
        <v>12</v>
      </c>
      <c r="L17" s="22">
        <v>72</v>
      </c>
      <c r="M17" s="22">
        <f>M16</f>
        <v>2</v>
      </c>
      <c r="N17" s="22">
        <f>M17*I17</f>
        <v>12</v>
      </c>
      <c r="O17" s="36">
        <f>K17/M17</f>
        <v>6</v>
      </c>
      <c r="P17" s="22">
        <v>43</v>
      </c>
      <c r="Q17" s="22">
        <v>29</v>
      </c>
      <c r="R17" s="22">
        <v>43</v>
      </c>
      <c r="S17" s="30">
        <f t="shared" si="1"/>
        <v>3.876</v>
      </c>
      <c r="T17" s="30">
        <f t="shared" si="7"/>
        <v>2.876</v>
      </c>
      <c r="U17" s="30">
        <f t="shared" si="2"/>
        <v>0.053621</v>
      </c>
      <c r="V17" s="30">
        <f t="shared" si="3"/>
        <v>23.256</v>
      </c>
      <c r="W17" s="30">
        <f t="shared" si="4"/>
        <v>17.256</v>
      </c>
    </row>
    <row r="18" s="24" customFormat="1" spans="11:16384">
      <c r="K18" s="24">
        <f>SUM(K3:K17)</f>
        <v>192</v>
      </c>
      <c r="L18" s="24">
        <f>SUM(L3:L17)</f>
        <v>1152</v>
      </c>
      <c r="O18" s="24">
        <f>SUM(O3:O17)</f>
        <v>97</v>
      </c>
      <c r="S18" s="31"/>
      <c r="T18" s="31"/>
      <c r="U18" s="31">
        <f>SUM(U3:U17)</f>
        <v>0.751941</v>
      </c>
      <c r="V18" s="31">
        <f>SUM(V3:V17)</f>
        <v>373.096</v>
      </c>
      <c r="W18" s="31">
        <f>SUM(W3:W17)</f>
        <v>276.096</v>
      </c>
      <c r="XEZ18" s="46"/>
      <c r="XFA18" s="46"/>
      <c r="XFB18" s="46"/>
      <c r="XFC18" s="46"/>
      <c r="XFD18" s="46"/>
    </row>
  </sheetData>
  <mergeCells count="43">
    <mergeCell ref="F1:H1"/>
    <mergeCell ref="P1:R1"/>
    <mergeCell ref="A1:A2"/>
    <mergeCell ref="A8:A9"/>
    <mergeCell ref="A11:A12"/>
    <mergeCell ref="B1:B2"/>
    <mergeCell ref="B8:B9"/>
    <mergeCell ref="B11:B12"/>
    <mergeCell ref="C1:C2"/>
    <mergeCell ref="C8:C9"/>
    <mergeCell ref="C11:C12"/>
    <mergeCell ref="D1:D2"/>
    <mergeCell ref="D8:D9"/>
    <mergeCell ref="D11:D12"/>
    <mergeCell ref="E1:E2"/>
    <mergeCell ref="E8:E9"/>
    <mergeCell ref="E11:E12"/>
    <mergeCell ref="F8:F9"/>
    <mergeCell ref="F11:F12"/>
    <mergeCell ref="G8:G9"/>
    <mergeCell ref="G11:G12"/>
    <mergeCell ref="H8:H9"/>
    <mergeCell ref="H11:H12"/>
    <mergeCell ref="I1:I2"/>
    <mergeCell ref="I8:I9"/>
    <mergeCell ref="I11:I12"/>
    <mergeCell ref="J1:J2"/>
    <mergeCell ref="J8:J9"/>
    <mergeCell ref="J11:J12"/>
    <mergeCell ref="K1:K2"/>
    <mergeCell ref="K8:K9"/>
    <mergeCell ref="K11:K12"/>
    <mergeCell ref="L1:L2"/>
    <mergeCell ref="L8:L9"/>
    <mergeCell ref="L11:L12"/>
    <mergeCell ref="M1:M2"/>
    <mergeCell ref="N1:N2"/>
    <mergeCell ref="O1:O2"/>
    <mergeCell ref="S1:S2"/>
    <mergeCell ref="T1:T2"/>
    <mergeCell ref="U1:U2"/>
    <mergeCell ref="V1:V2"/>
    <mergeCell ref="W1:W2"/>
  </mergeCells>
  <pageMargins left="0.275" right="0.0388888888888889" top="0.314583333333333" bottom="0.0784722222222222" header="0.3" footer="0.3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opLeftCell="D1" workbookViewId="0">
      <selection activeCell="O1" sqref="O1:O26"/>
    </sheetView>
  </sheetViews>
  <sheetFormatPr defaultColWidth="7.87272727272727" defaultRowHeight="14.5"/>
  <cols>
    <col min="1" max="2" width="10.5636363636364" style="5" customWidth="1"/>
    <col min="3" max="3" width="14.6363636363636" style="5" customWidth="1"/>
    <col min="4" max="4" width="14.9454545454545" style="5" customWidth="1"/>
    <col min="5" max="5" width="18.0454545454545" style="5" customWidth="1"/>
    <col min="6" max="8" width="6.82727272727273" style="5" customWidth="1"/>
    <col min="9" max="9" width="9.29090909090909" style="5" customWidth="1"/>
    <col min="10" max="10" width="16.3363636363636" style="5" customWidth="1"/>
    <col min="11" max="11" width="7.5" style="5" customWidth="1"/>
    <col min="12" max="12" width="6.50909090909091" style="5" customWidth="1"/>
    <col min="13" max="14" width="5.25454545454545" style="6" customWidth="1"/>
    <col min="15" max="15" width="5.75454545454545" style="6" customWidth="1"/>
    <col min="16" max="18" width="5.66363636363636" style="33" hidden="1" customWidth="1"/>
    <col min="19" max="21" width="5.75454545454545" style="7" hidden="1" customWidth="1"/>
    <col min="22" max="23" width="7.5" style="7" hidden="1" customWidth="1"/>
    <col min="24" max="35" width="8" style="3" customWidth="1"/>
    <col min="36" max="16379" width="7.87272727272727" style="3"/>
    <col min="16380" max="16384" width="7.87272727272727" style="8"/>
  </cols>
  <sheetData>
    <row r="1" s="1" customFormat="1" spans="1:23">
      <c r="A1" s="9" t="s">
        <v>0</v>
      </c>
      <c r="B1" s="10" t="s">
        <v>1</v>
      </c>
      <c r="C1" s="10" t="s">
        <v>2</v>
      </c>
      <c r="D1" s="9" t="s">
        <v>3</v>
      </c>
      <c r="E1" s="10" t="s">
        <v>4</v>
      </c>
      <c r="F1" s="9" t="s">
        <v>5</v>
      </c>
      <c r="G1" s="10"/>
      <c r="H1" s="10"/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18" t="s">
        <v>12</v>
      </c>
      <c r="P1" s="34" t="s">
        <v>13</v>
      </c>
      <c r="Q1" s="40"/>
      <c r="R1" s="41"/>
      <c r="S1" s="27" t="s">
        <v>14</v>
      </c>
      <c r="T1" s="27" t="s">
        <v>15</v>
      </c>
      <c r="U1" s="27" t="s">
        <v>16</v>
      </c>
      <c r="V1" s="27" t="s">
        <v>17</v>
      </c>
      <c r="W1" s="27" t="s">
        <v>18</v>
      </c>
    </row>
    <row r="2" s="2" customFormat="1" spans="1:35">
      <c r="A2" s="10"/>
      <c r="B2" s="10"/>
      <c r="C2" s="10"/>
      <c r="D2" s="10"/>
      <c r="E2" s="10"/>
      <c r="F2" s="10" t="s">
        <v>19</v>
      </c>
      <c r="G2" s="10" t="s">
        <v>20</v>
      </c>
      <c r="H2" s="10" t="s">
        <v>21</v>
      </c>
      <c r="I2" s="10"/>
      <c r="J2" s="10"/>
      <c r="K2" s="10"/>
      <c r="L2" s="10"/>
      <c r="M2" s="10"/>
      <c r="N2" s="10"/>
      <c r="O2" s="20"/>
      <c r="P2" s="35" t="s">
        <v>22</v>
      </c>
      <c r="Q2" s="35" t="s">
        <v>23</v>
      </c>
      <c r="R2" s="35" t="s">
        <v>24</v>
      </c>
      <c r="S2" s="28"/>
      <c r="T2" s="28"/>
      <c r="U2" s="28"/>
      <c r="V2" s="28"/>
      <c r="W2" s="28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="3" customFormat="1" spans="1:23">
      <c r="A3" s="11" t="s">
        <v>45</v>
      </c>
      <c r="B3" s="11">
        <v>1582075</v>
      </c>
      <c r="C3" s="11" t="s">
        <v>26</v>
      </c>
      <c r="D3" s="12" t="s">
        <v>46</v>
      </c>
      <c r="E3" s="12" t="s">
        <v>47</v>
      </c>
      <c r="F3" s="11">
        <v>1</v>
      </c>
      <c r="G3" s="11">
        <v>3</v>
      </c>
      <c r="H3" s="11">
        <v>2</v>
      </c>
      <c r="I3" s="11">
        <v>6</v>
      </c>
      <c r="J3" s="11" t="s">
        <v>29</v>
      </c>
      <c r="K3" s="11">
        <v>70</v>
      </c>
      <c r="L3" s="11">
        <v>420</v>
      </c>
      <c r="M3" s="22">
        <v>2</v>
      </c>
      <c r="N3" s="22">
        <f>M3*I3</f>
        <v>12</v>
      </c>
      <c r="O3" s="36">
        <f>K3/M3</f>
        <v>35</v>
      </c>
      <c r="P3" s="37">
        <v>52</v>
      </c>
      <c r="Q3" s="37">
        <v>30</v>
      </c>
      <c r="R3" s="37">
        <v>52</v>
      </c>
      <c r="S3" s="30">
        <f>T3+1</f>
        <v>3.68</v>
      </c>
      <c r="T3" s="30">
        <f t="shared" ref="T3:T14" si="0">(0.2+0.22*3+0.24*2)*2</f>
        <v>2.68</v>
      </c>
      <c r="U3" s="30">
        <f>P3*Q3*R3/1000000</f>
        <v>0.08112</v>
      </c>
      <c r="V3" s="30">
        <f>S3*O3</f>
        <v>128.8</v>
      </c>
      <c r="W3" s="30">
        <f>O3*T3</f>
        <v>93.8</v>
      </c>
    </row>
    <row r="4" s="3" customFormat="1" spans="1:23">
      <c r="A4" s="11" t="s">
        <v>45</v>
      </c>
      <c r="B4" s="11">
        <v>1582076</v>
      </c>
      <c r="C4" s="11" t="s">
        <v>26</v>
      </c>
      <c r="D4" s="12" t="s">
        <v>46</v>
      </c>
      <c r="E4" s="12" t="s">
        <v>47</v>
      </c>
      <c r="F4" s="11">
        <v>1</v>
      </c>
      <c r="G4" s="11">
        <v>3</v>
      </c>
      <c r="H4" s="11">
        <v>2</v>
      </c>
      <c r="I4" s="11">
        <v>6</v>
      </c>
      <c r="J4" s="11" t="s">
        <v>30</v>
      </c>
      <c r="K4" s="11">
        <v>18</v>
      </c>
      <c r="L4" s="11">
        <v>108</v>
      </c>
      <c r="M4" s="22">
        <f>M3</f>
        <v>2</v>
      </c>
      <c r="N4" s="22">
        <f t="shared" ref="N4:N22" si="1">M4*I4</f>
        <v>12</v>
      </c>
      <c r="O4" s="36">
        <f t="shared" ref="O4:O22" si="2">K4/M4</f>
        <v>9</v>
      </c>
      <c r="P4" s="37">
        <v>52</v>
      </c>
      <c r="Q4" s="37">
        <v>30</v>
      </c>
      <c r="R4" s="37">
        <v>52</v>
      </c>
      <c r="S4" s="30">
        <f t="shared" ref="S4:S26" si="3">T4+1</f>
        <v>3.68</v>
      </c>
      <c r="T4" s="30">
        <f t="shared" si="0"/>
        <v>2.68</v>
      </c>
      <c r="U4" s="30">
        <f t="shared" ref="U4:U26" si="4">P4*Q4*R4/1000000</f>
        <v>0.08112</v>
      </c>
      <c r="V4" s="30">
        <f t="shared" ref="V4:V26" si="5">S4*O4</f>
        <v>33.12</v>
      </c>
      <c r="W4" s="30">
        <f t="shared" ref="W4:W26" si="6">O4*T4</f>
        <v>24.12</v>
      </c>
    </row>
    <row r="5" s="3" customFormat="1" spans="1:23">
      <c r="A5" s="11" t="s">
        <v>45</v>
      </c>
      <c r="B5" s="11">
        <v>1582077</v>
      </c>
      <c r="C5" s="11" t="s">
        <v>26</v>
      </c>
      <c r="D5" s="12" t="s">
        <v>46</v>
      </c>
      <c r="E5" s="12" t="s">
        <v>47</v>
      </c>
      <c r="F5" s="11">
        <v>1</v>
      </c>
      <c r="G5" s="11">
        <v>3</v>
      </c>
      <c r="H5" s="11">
        <v>2</v>
      </c>
      <c r="I5" s="11">
        <v>6</v>
      </c>
      <c r="J5" s="11" t="s">
        <v>32</v>
      </c>
      <c r="K5" s="11">
        <v>6</v>
      </c>
      <c r="L5" s="11">
        <v>36</v>
      </c>
      <c r="M5" s="22">
        <f t="shared" ref="M5:M22" si="7">M4</f>
        <v>2</v>
      </c>
      <c r="N5" s="22">
        <f t="shared" si="1"/>
        <v>12</v>
      </c>
      <c r="O5" s="36">
        <f t="shared" si="2"/>
        <v>3</v>
      </c>
      <c r="P5" s="37">
        <v>52</v>
      </c>
      <c r="Q5" s="37">
        <v>30</v>
      </c>
      <c r="R5" s="37">
        <v>52</v>
      </c>
      <c r="S5" s="30">
        <f t="shared" si="3"/>
        <v>3.68</v>
      </c>
      <c r="T5" s="30">
        <f t="shared" si="0"/>
        <v>2.68</v>
      </c>
      <c r="U5" s="30">
        <f t="shared" si="4"/>
        <v>0.08112</v>
      </c>
      <c r="V5" s="30">
        <f t="shared" si="5"/>
        <v>11.04</v>
      </c>
      <c r="W5" s="30">
        <f t="shared" si="6"/>
        <v>8.04</v>
      </c>
    </row>
    <row r="6" s="3" customFormat="1" spans="1:23">
      <c r="A6" s="11" t="s">
        <v>45</v>
      </c>
      <c r="B6" s="11">
        <v>1582078</v>
      </c>
      <c r="C6" s="11" t="s">
        <v>26</v>
      </c>
      <c r="D6" s="12" t="s">
        <v>46</v>
      </c>
      <c r="E6" s="12" t="s">
        <v>47</v>
      </c>
      <c r="F6" s="11">
        <v>1</v>
      </c>
      <c r="G6" s="11">
        <v>3</v>
      </c>
      <c r="H6" s="11">
        <v>2</v>
      </c>
      <c r="I6" s="11">
        <v>6</v>
      </c>
      <c r="J6" s="11" t="s">
        <v>48</v>
      </c>
      <c r="K6" s="11">
        <v>16</v>
      </c>
      <c r="L6" s="11">
        <v>96</v>
      </c>
      <c r="M6" s="22">
        <f t="shared" si="7"/>
        <v>2</v>
      </c>
      <c r="N6" s="22">
        <f t="shared" si="1"/>
        <v>12</v>
      </c>
      <c r="O6" s="36">
        <f t="shared" si="2"/>
        <v>8</v>
      </c>
      <c r="P6" s="37">
        <v>52</v>
      </c>
      <c r="Q6" s="37">
        <v>30</v>
      </c>
      <c r="R6" s="37">
        <v>52</v>
      </c>
      <c r="S6" s="30">
        <f t="shared" si="3"/>
        <v>3.68</v>
      </c>
      <c r="T6" s="30">
        <f t="shared" si="0"/>
        <v>2.68</v>
      </c>
      <c r="U6" s="30">
        <f t="shared" si="4"/>
        <v>0.08112</v>
      </c>
      <c r="V6" s="30">
        <f t="shared" si="5"/>
        <v>29.44</v>
      </c>
      <c r="W6" s="30">
        <f t="shared" si="6"/>
        <v>21.44</v>
      </c>
    </row>
    <row r="7" s="3" customFormat="1" spans="1:23">
      <c r="A7" s="11" t="s">
        <v>45</v>
      </c>
      <c r="B7" s="11">
        <v>1582079</v>
      </c>
      <c r="C7" s="11" t="s">
        <v>26</v>
      </c>
      <c r="D7" s="12" t="s">
        <v>46</v>
      </c>
      <c r="E7" s="12" t="s">
        <v>47</v>
      </c>
      <c r="F7" s="11">
        <v>1</v>
      </c>
      <c r="G7" s="11">
        <v>3</v>
      </c>
      <c r="H7" s="11">
        <v>2</v>
      </c>
      <c r="I7" s="11">
        <v>6</v>
      </c>
      <c r="J7" s="11" t="s">
        <v>49</v>
      </c>
      <c r="K7" s="11">
        <v>12</v>
      </c>
      <c r="L7" s="11">
        <v>72</v>
      </c>
      <c r="M7" s="22">
        <f t="shared" si="7"/>
        <v>2</v>
      </c>
      <c r="N7" s="22">
        <f t="shared" si="1"/>
        <v>12</v>
      </c>
      <c r="O7" s="36">
        <f t="shared" si="2"/>
        <v>6</v>
      </c>
      <c r="P7" s="37">
        <v>52</v>
      </c>
      <c r="Q7" s="37">
        <v>30</v>
      </c>
      <c r="R7" s="37">
        <v>52</v>
      </c>
      <c r="S7" s="30">
        <f t="shared" si="3"/>
        <v>3.68</v>
      </c>
      <c r="T7" s="30">
        <f t="shared" si="0"/>
        <v>2.68</v>
      </c>
      <c r="U7" s="30">
        <f t="shared" si="4"/>
        <v>0.08112</v>
      </c>
      <c r="V7" s="30">
        <f t="shared" si="5"/>
        <v>22.08</v>
      </c>
      <c r="W7" s="30">
        <f t="shared" si="6"/>
        <v>16.08</v>
      </c>
    </row>
    <row r="8" s="3" customFormat="1" spans="1:23">
      <c r="A8" s="11" t="s">
        <v>45</v>
      </c>
      <c r="B8" s="11">
        <v>1582080</v>
      </c>
      <c r="C8" s="11" t="s">
        <v>26</v>
      </c>
      <c r="D8" s="12" t="s">
        <v>46</v>
      </c>
      <c r="E8" s="12" t="s">
        <v>47</v>
      </c>
      <c r="F8" s="11">
        <v>1</v>
      </c>
      <c r="G8" s="11">
        <v>3</v>
      </c>
      <c r="H8" s="11">
        <v>2</v>
      </c>
      <c r="I8" s="11">
        <v>6</v>
      </c>
      <c r="J8" s="11" t="s">
        <v>33</v>
      </c>
      <c r="K8" s="11">
        <v>6</v>
      </c>
      <c r="L8" s="11">
        <v>36</v>
      </c>
      <c r="M8" s="22">
        <f t="shared" si="7"/>
        <v>2</v>
      </c>
      <c r="N8" s="22">
        <f t="shared" si="1"/>
        <v>12</v>
      </c>
      <c r="O8" s="36">
        <f t="shared" si="2"/>
        <v>3</v>
      </c>
      <c r="P8" s="37">
        <v>52</v>
      </c>
      <c r="Q8" s="37">
        <v>30</v>
      </c>
      <c r="R8" s="37">
        <v>52</v>
      </c>
      <c r="S8" s="30">
        <f t="shared" si="3"/>
        <v>3.68</v>
      </c>
      <c r="T8" s="30">
        <f t="shared" si="0"/>
        <v>2.68</v>
      </c>
      <c r="U8" s="30">
        <f t="shared" si="4"/>
        <v>0.08112</v>
      </c>
      <c r="V8" s="30">
        <f t="shared" si="5"/>
        <v>11.04</v>
      </c>
      <c r="W8" s="30">
        <f t="shared" si="6"/>
        <v>8.04</v>
      </c>
    </row>
    <row r="9" s="3" customFormat="1" spans="1:23">
      <c r="A9" s="11" t="s">
        <v>45</v>
      </c>
      <c r="B9" s="11">
        <v>1582081</v>
      </c>
      <c r="C9" s="11" t="s">
        <v>26</v>
      </c>
      <c r="D9" s="12" t="s">
        <v>46</v>
      </c>
      <c r="E9" s="12" t="s">
        <v>47</v>
      </c>
      <c r="F9" s="11">
        <v>1</v>
      </c>
      <c r="G9" s="11">
        <v>3</v>
      </c>
      <c r="H9" s="11">
        <v>2</v>
      </c>
      <c r="I9" s="11">
        <v>6</v>
      </c>
      <c r="J9" s="11" t="s">
        <v>34</v>
      </c>
      <c r="K9" s="11">
        <v>6</v>
      </c>
      <c r="L9" s="11">
        <v>36</v>
      </c>
      <c r="M9" s="22">
        <f t="shared" si="7"/>
        <v>2</v>
      </c>
      <c r="N9" s="22">
        <f t="shared" si="1"/>
        <v>12</v>
      </c>
      <c r="O9" s="36">
        <f t="shared" si="2"/>
        <v>3</v>
      </c>
      <c r="P9" s="37">
        <v>52</v>
      </c>
      <c r="Q9" s="37">
        <v>30</v>
      </c>
      <c r="R9" s="37">
        <v>52</v>
      </c>
      <c r="S9" s="30">
        <f t="shared" si="3"/>
        <v>3.68</v>
      </c>
      <c r="T9" s="30">
        <f t="shared" si="0"/>
        <v>2.68</v>
      </c>
      <c r="U9" s="30">
        <f t="shared" si="4"/>
        <v>0.08112</v>
      </c>
      <c r="V9" s="30">
        <f t="shared" si="5"/>
        <v>11.04</v>
      </c>
      <c r="W9" s="30">
        <f t="shared" si="6"/>
        <v>8.04</v>
      </c>
    </row>
    <row r="10" s="3" customFormat="1" spans="1:23">
      <c r="A10" s="11" t="s">
        <v>45</v>
      </c>
      <c r="B10" s="11">
        <v>1582082</v>
      </c>
      <c r="C10" s="11" t="s">
        <v>26</v>
      </c>
      <c r="D10" s="12" t="s">
        <v>46</v>
      </c>
      <c r="E10" s="12" t="s">
        <v>47</v>
      </c>
      <c r="F10" s="11">
        <v>1</v>
      </c>
      <c r="G10" s="11">
        <v>3</v>
      </c>
      <c r="H10" s="11">
        <v>2</v>
      </c>
      <c r="I10" s="11">
        <v>6</v>
      </c>
      <c r="J10" s="11" t="s">
        <v>50</v>
      </c>
      <c r="K10" s="11">
        <v>4</v>
      </c>
      <c r="L10" s="11">
        <v>24</v>
      </c>
      <c r="M10" s="22">
        <f t="shared" si="7"/>
        <v>2</v>
      </c>
      <c r="N10" s="22">
        <f t="shared" si="1"/>
        <v>12</v>
      </c>
      <c r="O10" s="36">
        <f t="shared" si="2"/>
        <v>2</v>
      </c>
      <c r="P10" s="37">
        <v>52</v>
      </c>
      <c r="Q10" s="37">
        <v>30</v>
      </c>
      <c r="R10" s="37">
        <v>52</v>
      </c>
      <c r="S10" s="30">
        <f t="shared" si="3"/>
        <v>3.68</v>
      </c>
      <c r="T10" s="30">
        <f t="shared" si="0"/>
        <v>2.68</v>
      </c>
      <c r="U10" s="30">
        <f t="shared" si="4"/>
        <v>0.08112</v>
      </c>
      <c r="V10" s="30">
        <f t="shared" si="5"/>
        <v>7.36</v>
      </c>
      <c r="W10" s="30">
        <f t="shared" si="6"/>
        <v>5.36</v>
      </c>
    </row>
    <row r="11" s="3" customFormat="1" spans="1:23">
      <c r="A11" s="11" t="s">
        <v>45</v>
      </c>
      <c r="B11" s="11">
        <v>1582083</v>
      </c>
      <c r="C11" s="11" t="s">
        <v>26</v>
      </c>
      <c r="D11" s="12" t="s">
        <v>46</v>
      </c>
      <c r="E11" s="12" t="s">
        <v>47</v>
      </c>
      <c r="F11" s="11">
        <v>1</v>
      </c>
      <c r="G11" s="11">
        <v>3</v>
      </c>
      <c r="H11" s="11">
        <v>2</v>
      </c>
      <c r="I11" s="11">
        <v>6</v>
      </c>
      <c r="J11" s="11" t="s">
        <v>31</v>
      </c>
      <c r="K11" s="11">
        <v>8</v>
      </c>
      <c r="L11" s="11">
        <v>48</v>
      </c>
      <c r="M11" s="22">
        <f t="shared" si="7"/>
        <v>2</v>
      </c>
      <c r="N11" s="22">
        <f t="shared" si="1"/>
        <v>12</v>
      </c>
      <c r="O11" s="36">
        <f t="shared" si="2"/>
        <v>4</v>
      </c>
      <c r="P11" s="37">
        <v>52</v>
      </c>
      <c r="Q11" s="37">
        <v>30</v>
      </c>
      <c r="R11" s="37">
        <v>52</v>
      </c>
      <c r="S11" s="30">
        <f t="shared" si="3"/>
        <v>3.68</v>
      </c>
      <c r="T11" s="30">
        <f t="shared" si="0"/>
        <v>2.68</v>
      </c>
      <c r="U11" s="30">
        <f t="shared" si="4"/>
        <v>0.08112</v>
      </c>
      <c r="V11" s="30">
        <f t="shared" si="5"/>
        <v>14.72</v>
      </c>
      <c r="W11" s="30">
        <f t="shared" si="6"/>
        <v>10.72</v>
      </c>
    </row>
    <row r="12" s="3" customFormat="1" spans="1:23">
      <c r="A12" s="11" t="s">
        <v>45</v>
      </c>
      <c r="B12" s="11">
        <v>1582084</v>
      </c>
      <c r="C12" s="11" t="s">
        <v>26</v>
      </c>
      <c r="D12" s="12" t="s">
        <v>46</v>
      </c>
      <c r="E12" s="12" t="s">
        <v>47</v>
      </c>
      <c r="F12" s="11">
        <v>1</v>
      </c>
      <c r="G12" s="11">
        <v>3</v>
      </c>
      <c r="H12" s="11">
        <v>2</v>
      </c>
      <c r="I12" s="11">
        <v>6</v>
      </c>
      <c r="J12" s="11" t="s">
        <v>35</v>
      </c>
      <c r="K12" s="11">
        <v>8</v>
      </c>
      <c r="L12" s="11">
        <v>48</v>
      </c>
      <c r="M12" s="22">
        <f t="shared" si="7"/>
        <v>2</v>
      </c>
      <c r="N12" s="22">
        <f t="shared" si="1"/>
        <v>12</v>
      </c>
      <c r="O12" s="36">
        <f t="shared" si="2"/>
        <v>4</v>
      </c>
      <c r="P12" s="38">
        <v>52</v>
      </c>
      <c r="Q12" s="37">
        <v>30</v>
      </c>
      <c r="R12" s="37">
        <v>52</v>
      </c>
      <c r="S12" s="30">
        <f t="shared" si="3"/>
        <v>3.68</v>
      </c>
      <c r="T12" s="30">
        <f t="shared" si="0"/>
        <v>2.68</v>
      </c>
      <c r="U12" s="30">
        <f t="shared" si="4"/>
        <v>0.08112</v>
      </c>
      <c r="V12" s="30">
        <f t="shared" si="5"/>
        <v>14.72</v>
      </c>
      <c r="W12" s="30">
        <f t="shared" si="6"/>
        <v>10.72</v>
      </c>
    </row>
    <row r="13" s="3" customFormat="1" spans="1:23">
      <c r="A13" s="11" t="s">
        <v>45</v>
      </c>
      <c r="B13" s="11">
        <v>1582085</v>
      </c>
      <c r="C13" s="11" t="s">
        <v>26</v>
      </c>
      <c r="D13" s="12" t="s">
        <v>46</v>
      </c>
      <c r="E13" s="12" t="s">
        <v>47</v>
      </c>
      <c r="F13" s="11">
        <v>1</v>
      </c>
      <c r="G13" s="11">
        <v>3</v>
      </c>
      <c r="H13" s="11">
        <v>2</v>
      </c>
      <c r="I13" s="11">
        <v>6</v>
      </c>
      <c r="J13" s="11" t="s">
        <v>36</v>
      </c>
      <c r="K13" s="11">
        <v>6</v>
      </c>
      <c r="L13" s="11">
        <v>36</v>
      </c>
      <c r="M13" s="22">
        <f t="shared" si="7"/>
        <v>2</v>
      </c>
      <c r="N13" s="22">
        <f t="shared" si="1"/>
        <v>12</v>
      </c>
      <c r="O13" s="36">
        <f t="shared" si="2"/>
        <v>3</v>
      </c>
      <c r="P13" s="38">
        <v>52</v>
      </c>
      <c r="Q13" s="37">
        <v>30</v>
      </c>
      <c r="R13" s="37">
        <v>52</v>
      </c>
      <c r="S13" s="30">
        <f t="shared" si="3"/>
        <v>3.68</v>
      </c>
      <c r="T13" s="30">
        <f t="shared" si="0"/>
        <v>2.68</v>
      </c>
      <c r="U13" s="30">
        <f t="shared" si="4"/>
        <v>0.08112</v>
      </c>
      <c r="V13" s="30">
        <f t="shared" si="5"/>
        <v>11.04</v>
      </c>
      <c r="W13" s="30">
        <f t="shared" si="6"/>
        <v>8.04</v>
      </c>
    </row>
    <row r="14" s="3" customFormat="1" spans="1:23">
      <c r="A14" s="13" t="s">
        <v>45</v>
      </c>
      <c r="B14" s="13">
        <v>1582086</v>
      </c>
      <c r="C14" s="13" t="s">
        <v>26</v>
      </c>
      <c r="D14" s="14" t="s">
        <v>46</v>
      </c>
      <c r="E14" s="14" t="s">
        <v>47</v>
      </c>
      <c r="F14" s="13">
        <v>1</v>
      </c>
      <c r="G14" s="13">
        <v>3</v>
      </c>
      <c r="H14" s="13">
        <v>2</v>
      </c>
      <c r="I14" s="13">
        <v>6</v>
      </c>
      <c r="J14" s="13" t="s">
        <v>51</v>
      </c>
      <c r="K14" s="13">
        <v>17</v>
      </c>
      <c r="L14" s="13">
        <v>102</v>
      </c>
      <c r="M14" s="22">
        <f t="shared" si="7"/>
        <v>2</v>
      </c>
      <c r="N14" s="22">
        <f t="shared" si="1"/>
        <v>12</v>
      </c>
      <c r="O14" s="36">
        <v>8</v>
      </c>
      <c r="P14" s="38">
        <v>52</v>
      </c>
      <c r="Q14" s="37">
        <v>30</v>
      </c>
      <c r="R14" s="37">
        <v>52</v>
      </c>
      <c r="S14" s="30">
        <f t="shared" si="3"/>
        <v>3.68</v>
      </c>
      <c r="T14" s="30">
        <f t="shared" si="0"/>
        <v>2.68</v>
      </c>
      <c r="U14" s="30">
        <f t="shared" si="4"/>
        <v>0.08112</v>
      </c>
      <c r="V14" s="30">
        <f t="shared" si="5"/>
        <v>29.44</v>
      </c>
      <c r="W14" s="30">
        <f t="shared" si="6"/>
        <v>21.44</v>
      </c>
    </row>
    <row r="15" s="3" customFormat="1" spans="1:23">
      <c r="A15" s="15"/>
      <c r="B15" s="15"/>
      <c r="C15" s="15"/>
      <c r="D15" s="16"/>
      <c r="E15" s="16"/>
      <c r="F15" s="15"/>
      <c r="G15" s="15"/>
      <c r="H15" s="15"/>
      <c r="I15" s="15"/>
      <c r="J15" s="15"/>
      <c r="K15" s="15"/>
      <c r="L15" s="15"/>
      <c r="M15" s="22">
        <v>1</v>
      </c>
      <c r="N15" s="22">
        <v>6</v>
      </c>
      <c r="O15" s="36">
        <v>1</v>
      </c>
      <c r="P15" s="38">
        <v>52</v>
      </c>
      <c r="Q15" s="37">
        <v>30</v>
      </c>
      <c r="R15" s="37">
        <v>27</v>
      </c>
      <c r="S15" s="30">
        <f t="shared" si="3"/>
        <v>2.34</v>
      </c>
      <c r="T15" s="30">
        <f t="shared" ref="T15:T18" si="8">0.2+0.22*3+0.24*2</f>
        <v>1.34</v>
      </c>
      <c r="U15" s="30">
        <f t="shared" si="4"/>
        <v>0.04212</v>
      </c>
      <c r="V15" s="30">
        <f t="shared" si="5"/>
        <v>2.34</v>
      </c>
      <c r="W15" s="30">
        <f t="shared" si="6"/>
        <v>1.34</v>
      </c>
    </row>
    <row r="16" s="3" customFormat="1" spans="1:23">
      <c r="A16" s="11" t="s">
        <v>45</v>
      </c>
      <c r="B16" s="11">
        <v>1582087</v>
      </c>
      <c r="C16" s="11" t="s">
        <v>26</v>
      </c>
      <c r="D16" s="12" t="s">
        <v>46</v>
      </c>
      <c r="E16" s="12" t="s">
        <v>47</v>
      </c>
      <c r="F16" s="11">
        <v>1</v>
      </c>
      <c r="G16" s="11">
        <v>3</v>
      </c>
      <c r="H16" s="11">
        <v>2</v>
      </c>
      <c r="I16" s="11">
        <v>6</v>
      </c>
      <c r="J16" s="11" t="s">
        <v>52</v>
      </c>
      <c r="K16" s="11">
        <v>1</v>
      </c>
      <c r="L16" s="11">
        <v>6</v>
      </c>
      <c r="M16" s="22">
        <v>1</v>
      </c>
      <c r="N16" s="22">
        <f t="shared" ref="N15:N26" si="9">M16*I16</f>
        <v>6</v>
      </c>
      <c r="O16" s="36">
        <v>1</v>
      </c>
      <c r="P16" s="38">
        <v>52</v>
      </c>
      <c r="Q16" s="37">
        <v>30</v>
      </c>
      <c r="R16" s="37">
        <v>27</v>
      </c>
      <c r="S16" s="30">
        <f t="shared" si="3"/>
        <v>2.34</v>
      </c>
      <c r="T16" s="30">
        <f t="shared" si="8"/>
        <v>1.34</v>
      </c>
      <c r="U16" s="30">
        <f t="shared" si="4"/>
        <v>0.04212</v>
      </c>
      <c r="V16" s="30">
        <f t="shared" si="5"/>
        <v>2.34</v>
      </c>
      <c r="W16" s="30">
        <f t="shared" si="6"/>
        <v>1.34</v>
      </c>
    </row>
    <row r="17" s="3" customFormat="1" spans="1:23">
      <c r="A17" s="13" t="s">
        <v>45</v>
      </c>
      <c r="B17" s="13">
        <v>1582088</v>
      </c>
      <c r="C17" s="13" t="s">
        <v>26</v>
      </c>
      <c r="D17" s="14" t="s">
        <v>46</v>
      </c>
      <c r="E17" s="14" t="s">
        <v>47</v>
      </c>
      <c r="F17" s="13">
        <v>1</v>
      </c>
      <c r="G17" s="13">
        <v>3</v>
      </c>
      <c r="H17" s="13">
        <v>2</v>
      </c>
      <c r="I17" s="13">
        <v>6</v>
      </c>
      <c r="J17" s="13" t="s">
        <v>53</v>
      </c>
      <c r="K17" s="13">
        <v>3</v>
      </c>
      <c r="L17" s="13">
        <v>18</v>
      </c>
      <c r="M17" s="22">
        <v>2</v>
      </c>
      <c r="N17" s="22">
        <f t="shared" si="9"/>
        <v>12</v>
      </c>
      <c r="O17" s="36">
        <v>1</v>
      </c>
      <c r="P17" s="38">
        <v>52</v>
      </c>
      <c r="Q17" s="37">
        <v>30</v>
      </c>
      <c r="R17" s="37">
        <v>52</v>
      </c>
      <c r="S17" s="30">
        <f t="shared" si="3"/>
        <v>3.68</v>
      </c>
      <c r="T17" s="30">
        <f t="shared" ref="T17:T21" si="10">(0.2+0.22*3+0.24*2)*2</f>
        <v>2.68</v>
      </c>
      <c r="U17" s="30">
        <f t="shared" si="4"/>
        <v>0.08112</v>
      </c>
      <c r="V17" s="30">
        <f t="shared" si="5"/>
        <v>3.68</v>
      </c>
      <c r="W17" s="30">
        <f t="shared" si="6"/>
        <v>2.68</v>
      </c>
    </row>
    <row r="18" s="3" customFormat="1" spans="1:23">
      <c r="A18" s="15"/>
      <c r="B18" s="15"/>
      <c r="C18" s="15"/>
      <c r="D18" s="16"/>
      <c r="E18" s="16"/>
      <c r="F18" s="15"/>
      <c r="G18" s="15"/>
      <c r="H18" s="15"/>
      <c r="I18" s="15"/>
      <c r="J18" s="15"/>
      <c r="K18" s="15"/>
      <c r="L18" s="15"/>
      <c r="M18" s="22">
        <v>1</v>
      </c>
      <c r="N18" s="22">
        <v>6</v>
      </c>
      <c r="O18" s="36">
        <v>1</v>
      </c>
      <c r="P18" s="38">
        <v>52</v>
      </c>
      <c r="Q18" s="37">
        <v>30</v>
      </c>
      <c r="R18" s="37">
        <v>27</v>
      </c>
      <c r="S18" s="30">
        <f t="shared" si="3"/>
        <v>2.34</v>
      </c>
      <c r="T18" s="30">
        <f t="shared" si="8"/>
        <v>1.34</v>
      </c>
      <c r="U18" s="30">
        <f t="shared" si="4"/>
        <v>0.04212</v>
      </c>
      <c r="V18" s="30">
        <f t="shared" si="5"/>
        <v>2.34</v>
      </c>
      <c r="W18" s="30">
        <f t="shared" si="6"/>
        <v>1.34</v>
      </c>
    </row>
    <row r="19" s="3" customFormat="1" spans="1:23">
      <c r="A19" s="13" t="s">
        <v>45</v>
      </c>
      <c r="B19" s="13">
        <v>1582089</v>
      </c>
      <c r="C19" s="13" t="s">
        <v>26</v>
      </c>
      <c r="D19" s="14" t="s">
        <v>46</v>
      </c>
      <c r="E19" s="14" t="s">
        <v>47</v>
      </c>
      <c r="F19" s="13">
        <v>1</v>
      </c>
      <c r="G19" s="13">
        <v>3</v>
      </c>
      <c r="H19" s="13">
        <v>2</v>
      </c>
      <c r="I19" s="13">
        <v>6</v>
      </c>
      <c r="J19" s="13" t="s">
        <v>54</v>
      </c>
      <c r="K19" s="13">
        <v>3</v>
      </c>
      <c r="L19" s="13">
        <v>18</v>
      </c>
      <c r="M19" s="22">
        <f>M17</f>
        <v>2</v>
      </c>
      <c r="N19" s="22">
        <f t="shared" si="9"/>
        <v>12</v>
      </c>
      <c r="O19" s="36">
        <v>1</v>
      </c>
      <c r="P19" s="38">
        <v>52</v>
      </c>
      <c r="Q19" s="37">
        <v>30</v>
      </c>
      <c r="R19" s="37">
        <v>52</v>
      </c>
      <c r="S19" s="30">
        <f t="shared" si="3"/>
        <v>3.68</v>
      </c>
      <c r="T19" s="30">
        <f t="shared" si="10"/>
        <v>2.68</v>
      </c>
      <c r="U19" s="30">
        <f t="shared" si="4"/>
        <v>0.08112</v>
      </c>
      <c r="V19" s="30">
        <f t="shared" si="5"/>
        <v>3.68</v>
      </c>
      <c r="W19" s="30">
        <f t="shared" si="6"/>
        <v>2.68</v>
      </c>
    </row>
    <row r="20" s="3" customFormat="1" spans="1:23">
      <c r="A20" s="15"/>
      <c r="B20" s="15"/>
      <c r="C20" s="15"/>
      <c r="D20" s="16"/>
      <c r="E20" s="16"/>
      <c r="F20" s="15"/>
      <c r="G20" s="15"/>
      <c r="H20" s="15"/>
      <c r="I20" s="15"/>
      <c r="J20" s="15"/>
      <c r="K20" s="15"/>
      <c r="L20" s="15"/>
      <c r="M20" s="22">
        <v>1</v>
      </c>
      <c r="N20" s="22">
        <v>6</v>
      </c>
      <c r="O20" s="36">
        <v>1</v>
      </c>
      <c r="P20" s="38">
        <v>52</v>
      </c>
      <c r="Q20" s="37">
        <v>30</v>
      </c>
      <c r="R20" s="37">
        <v>27</v>
      </c>
      <c r="S20" s="30">
        <f t="shared" si="3"/>
        <v>2.34</v>
      </c>
      <c r="T20" s="30">
        <f>0.2+0.22*3+0.24*2</f>
        <v>1.34</v>
      </c>
      <c r="U20" s="30">
        <f t="shared" si="4"/>
        <v>0.04212</v>
      </c>
      <c r="V20" s="30">
        <f t="shared" si="5"/>
        <v>2.34</v>
      </c>
      <c r="W20" s="30">
        <f t="shared" si="6"/>
        <v>1.34</v>
      </c>
    </row>
    <row r="21" s="3" customFormat="1" spans="1:23">
      <c r="A21" s="13" t="s">
        <v>45</v>
      </c>
      <c r="B21" s="13">
        <v>1582090</v>
      </c>
      <c r="C21" s="13" t="s">
        <v>26</v>
      </c>
      <c r="D21" s="14" t="s">
        <v>46</v>
      </c>
      <c r="E21" s="14" t="s">
        <v>47</v>
      </c>
      <c r="F21" s="13">
        <v>1</v>
      </c>
      <c r="G21" s="13">
        <v>3</v>
      </c>
      <c r="H21" s="13">
        <v>2</v>
      </c>
      <c r="I21" s="13">
        <v>6</v>
      </c>
      <c r="J21" s="13" t="s">
        <v>55</v>
      </c>
      <c r="K21" s="13">
        <v>3</v>
      </c>
      <c r="L21" s="13">
        <v>18</v>
      </c>
      <c r="M21" s="22">
        <f>M19</f>
        <v>2</v>
      </c>
      <c r="N21" s="22">
        <f t="shared" si="9"/>
        <v>12</v>
      </c>
      <c r="O21" s="36">
        <v>1</v>
      </c>
      <c r="P21" s="38">
        <v>52</v>
      </c>
      <c r="Q21" s="37">
        <v>30</v>
      </c>
      <c r="R21" s="37">
        <v>52</v>
      </c>
      <c r="S21" s="30">
        <f t="shared" si="3"/>
        <v>3.68</v>
      </c>
      <c r="T21" s="30">
        <f t="shared" si="10"/>
        <v>2.68</v>
      </c>
      <c r="U21" s="30">
        <f t="shared" si="4"/>
        <v>0.08112</v>
      </c>
      <c r="V21" s="30">
        <f t="shared" si="5"/>
        <v>3.68</v>
      </c>
      <c r="W21" s="30">
        <f t="shared" si="6"/>
        <v>2.68</v>
      </c>
    </row>
    <row r="22" s="3" customFormat="1" spans="1:23">
      <c r="A22" s="15"/>
      <c r="B22" s="15"/>
      <c r="C22" s="15"/>
      <c r="D22" s="16"/>
      <c r="E22" s="16"/>
      <c r="F22" s="15"/>
      <c r="G22" s="15"/>
      <c r="H22" s="15"/>
      <c r="I22" s="15"/>
      <c r="J22" s="15"/>
      <c r="K22" s="15"/>
      <c r="L22" s="15"/>
      <c r="M22" s="22">
        <v>1</v>
      </c>
      <c r="N22" s="22">
        <v>6</v>
      </c>
      <c r="O22" s="36">
        <v>1</v>
      </c>
      <c r="P22" s="38">
        <v>52</v>
      </c>
      <c r="Q22" s="37">
        <v>30</v>
      </c>
      <c r="R22" s="37">
        <v>27</v>
      </c>
      <c r="S22" s="30">
        <f t="shared" si="3"/>
        <v>2.34</v>
      </c>
      <c r="T22" s="30">
        <f>0.2+0.22*3+0.24*2</f>
        <v>1.34</v>
      </c>
      <c r="U22" s="30">
        <f t="shared" si="4"/>
        <v>0.04212</v>
      </c>
      <c r="V22" s="30">
        <f t="shared" si="5"/>
        <v>2.34</v>
      </c>
      <c r="W22" s="30">
        <f t="shared" si="6"/>
        <v>1.34</v>
      </c>
    </row>
    <row r="23" s="3" customFormat="1" spans="1:23">
      <c r="A23" s="11" t="s">
        <v>45</v>
      </c>
      <c r="B23" s="11">
        <v>1582091</v>
      </c>
      <c r="C23" s="11" t="s">
        <v>26</v>
      </c>
      <c r="D23" s="12" t="s">
        <v>46</v>
      </c>
      <c r="E23" s="12" t="s">
        <v>56</v>
      </c>
      <c r="F23" s="11">
        <v>1</v>
      </c>
      <c r="G23" s="11">
        <v>3</v>
      </c>
      <c r="H23" s="11">
        <v>2</v>
      </c>
      <c r="I23" s="11">
        <v>6</v>
      </c>
      <c r="J23" s="11" t="s">
        <v>38</v>
      </c>
      <c r="K23" s="11">
        <v>20</v>
      </c>
      <c r="L23" s="11">
        <v>120</v>
      </c>
      <c r="M23" s="22">
        <f>M21</f>
        <v>2</v>
      </c>
      <c r="N23" s="22">
        <f t="shared" si="9"/>
        <v>12</v>
      </c>
      <c r="O23" s="36">
        <f>K23/M23</f>
        <v>10</v>
      </c>
      <c r="P23" s="38">
        <v>52</v>
      </c>
      <c r="Q23" s="37">
        <v>30</v>
      </c>
      <c r="R23" s="37">
        <v>52</v>
      </c>
      <c r="S23" s="30">
        <f t="shared" si="3"/>
        <v>3.68</v>
      </c>
      <c r="T23" s="30">
        <f t="shared" ref="T23:T26" si="11">(0.2+0.22*3+0.24*2)*2</f>
        <v>2.68</v>
      </c>
      <c r="U23" s="30">
        <f t="shared" si="4"/>
        <v>0.08112</v>
      </c>
      <c r="V23" s="30">
        <f t="shared" si="5"/>
        <v>36.8</v>
      </c>
      <c r="W23" s="30">
        <f t="shared" si="6"/>
        <v>26.8</v>
      </c>
    </row>
    <row r="24" s="3" customFormat="1" spans="1:23">
      <c r="A24" s="11" t="s">
        <v>45</v>
      </c>
      <c r="B24" s="11">
        <v>1582092</v>
      </c>
      <c r="C24" s="11" t="s">
        <v>26</v>
      </c>
      <c r="D24" s="12" t="s">
        <v>46</v>
      </c>
      <c r="E24" s="12" t="s">
        <v>57</v>
      </c>
      <c r="F24" s="11">
        <v>1</v>
      </c>
      <c r="G24" s="11">
        <v>3</v>
      </c>
      <c r="H24" s="11">
        <v>2</v>
      </c>
      <c r="I24" s="11">
        <v>6</v>
      </c>
      <c r="J24" s="11" t="s">
        <v>40</v>
      </c>
      <c r="K24" s="11">
        <v>12</v>
      </c>
      <c r="L24" s="11">
        <v>72</v>
      </c>
      <c r="M24" s="22">
        <f>M23</f>
        <v>2</v>
      </c>
      <c r="N24" s="22">
        <f t="shared" si="9"/>
        <v>12</v>
      </c>
      <c r="O24" s="36">
        <f>K24/M24</f>
        <v>6</v>
      </c>
      <c r="P24" s="38">
        <v>52</v>
      </c>
      <c r="Q24" s="37">
        <v>30</v>
      </c>
      <c r="R24" s="37">
        <v>52</v>
      </c>
      <c r="S24" s="30">
        <f t="shared" si="3"/>
        <v>3.68</v>
      </c>
      <c r="T24" s="30">
        <f t="shared" si="11"/>
        <v>2.68</v>
      </c>
      <c r="U24" s="30">
        <f t="shared" si="4"/>
        <v>0.08112</v>
      </c>
      <c r="V24" s="30">
        <f t="shared" si="5"/>
        <v>22.08</v>
      </c>
      <c r="W24" s="30">
        <f t="shared" si="6"/>
        <v>16.08</v>
      </c>
    </row>
    <row r="25" s="3" customFormat="1" spans="1:23">
      <c r="A25" s="11" t="s">
        <v>45</v>
      </c>
      <c r="B25" s="11">
        <v>1582093</v>
      </c>
      <c r="C25" s="11" t="s">
        <v>26</v>
      </c>
      <c r="D25" s="12" t="s">
        <v>46</v>
      </c>
      <c r="E25" s="12" t="s">
        <v>58</v>
      </c>
      <c r="F25" s="11">
        <v>1</v>
      </c>
      <c r="G25" s="11">
        <v>3</v>
      </c>
      <c r="H25" s="11">
        <v>2</v>
      </c>
      <c r="I25" s="11">
        <v>6</v>
      </c>
      <c r="J25" s="11" t="s">
        <v>42</v>
      </c>
      <c r="K25" s="11">
        <v>2</v>
      </c>
      <c r="L25" s="11">
        <v>12</v>
      </c>
      <c r="M25" s="22">
        <f>M24</f>
        <v>2</v>
      </c>
      <c r="N25" s="22">
        <f t="shared" si="9"/>
        <v>12</v>
      </c>
      <c r="O25" s="36">
        <f>K25/M25</f>
        <v>1</v>
      </c>
      <c r="P25" s="37">
        <v>52</v>
      </c>
      <c r="Q25" s="37">
        <v>30</v>
      </c>
      <c r="R25" s="37">
        <v>52</v>
      </c>
      <c r="S25" s="30">
        <f t="shared" si="3"/>
        <v>3.68</v>
      </c>
      <c r="T25" s="30">
        <f t="shared" si="11"/>
        <v>2.68</v>
      </c>
      <c r="U25" s="30">
        <f t="shared" si="4"/>
        <v>0.08112</v>
      </c>
      <c r="V25" s="30">
        <f t="shared" si="5"/>
        <v>3.68</v>
      </c>
      <c r="W25" s="30">
        <f t="shared" si="6"/>
        <v>2.68</v>
      </c>
    </row>
    <row r="26" s="3" customFormat="1" spans="1:23">
      <c r="A26" s="11" t="s">
        <v>45</v>
      </c>
      <c r="B26" s="11">
        <v>1582094</v>
      </c>
      <c r="C26" s="11" t="s">
        <v>26</v>
      </c>
      <c r="D26" s="12" t="s">
        <v>46</v>
      </c>
      <c r="E26" s="12" t="s">
        <v>59</v>
      </c>
      <c r="F26" s="11">
        <v>1</v>
      </c>
      <c r="G26" s="11">
        <v>3</v>
      </c>
      <c r="H26" s="11">
        <v>2</v>
      </c>
      <c r="I26" s="11">
        <v>6</v>
      </c>
      <c r="J26" s="11" t="s">
        <v>44</v>
      </c>
      <c r="K26" s="11">
        <v>16</v>
      </c>
      <c r="L26" s="11">
        <v>96</v>
      </c>
      <c r="M26" s="22">
        <f>M25</f>
        <v>2</v>
      </c>
      <c r="N26" s="22">
        <f t="shared" si="9"/>
        <v>12</v>
      </c>
      <c r="O26" s="36">
        <f>K26/M26</f>
        <v>8</v>
      </c>
      <c r="P26" s="37">
        <v>52</v>
      </c>
      <c r="Q26" s="37">
        <v>30</v>
      </c>
      <c r="R26" s="37">
        <v>52</v>
      </c>
      <c r="S26" s="30">
        <f t="shared" si="3"/>
        <v>3.68</v>
      </c>
      <c r="T26" s="30">
        <f t="shared" si="11"/>
        <v>2.68</v>
      </c>
      <c r="U26" s="30">
        <f t="shared" si="4"/>
        <v>0.08112</v>
      </c>
      <c r="V26" s="30">
        <f t="shared" si="5"/>
        <v>29.44</v>
      </c>
      <c r="W26" s="30">
        <f t="shared" si="6"/>
        <v>21.44</v>
      </c>
    </row>
    <row r="27" s="4" customFormat="1" spans="1:1638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>
        <f>SUM(K3:K26)</f>
        <v>237</v>
      </c>
      <c r="L27" s="17">
        <f>SUM(L3:L26)</f>
        <v>1422</v>
      </c>
      <c r="M27" s="24"/>
      <c r="N27" s="24"/>
      <c r="O27" s="24">
        <f>SUM(O3:O26)</f>
        <v>121</v>
      </c>
      <c r="P27" s="39"/>
      <c r="Q27" s="39"/>
      <c r="R27" s="39"/>
      <c r="S27" s="31"/>
      <c r="T27" s="31"/>
      <c r="U27" s="31">
        <f>SUM(U3:U26)</f>
        <v>1.75188</v>
      </c>
      <c r="V27" s="31">
        <f>SUM(V3:V26)</f>
        <v>438.58</v>
      </c>
      <c r="W27" s="31">
        <f>SUM(W3:W26)</f>
        <v>317.58</v>
      </c>
      <c r="XEZ27" s="32"/>
      <c r="XFA27" s="32"/>
      <c r="XFB27" s="32"/>
      <c r="XFC27" s="32"/>
      <c r="XFD27" s="32"/>
    </row>
  </sheetData>
  <mergeCells count="67">
    <mergeCell ref="F1:H1"/>
    <mergeCell ref="P1:R1"/>
    <mergeCell ref="A1:A2"/>
    <mergeCell ref="A14:A15"/>
    <mergeCell ref="A17:A18"/>
    <mergeCell ref="A19:A20"/>
    <mergeCell ref="A21:A22"/>
    <mergeCell ref="B1:B2"/>
    <mergeCell ref="B14:B15"/>
    <mergeCell ref="B17:B18"/>
    <mergeCell ref="B19:B20"/>
    <mergeCell ref="B21:B22"/>
    <mergeCell ref="C1:C2"/>
    <mergeCell ref="C14:C15"/>
    <mergeCell ref="C17:C18"/>
    <mergeCell ref="C19:C20"/>
    <mergeCell ref="C21:C22"/>
    <mergeCell ref="D1:D2"/>
    <mergeCell ref="D14:D15"/>
    <mergeCell ref="D17:D18"/>
    <mergeCell ref="D19:D20"/>
    <mergeCell ref="D21:D22"/>
    <mergeCell ref="E1:E2"/>
    <mergeCell ref="E14:E15"/>
    <mergeCell ref="E17:E18"/>
    <mergeCell ref="E19:E20"/>
    <mergeCell ref="E21:E22"/>
    <mergeCell ref="F14:F15"/>
    <mergeCell ref="F17:F18"/>
    <mergeCell ref="F19:F20"/>
    <mergeCell ref="F21:F22"/>
    <mergeCell ref="G14:G15"/>
    <mergeCell ref="G17:G18"/>
    <mergeCell ref="G19:G20"/>
    <mergeCell ref="G21:G22"/>
    <mergeCell ref="H14:H15"/>
    <mergeCell ref="H17:H18"/>
    <mergeCell ref="H19:H20"/>
    <mergeCell ref="H21:H22"/>
    <mergeCell ref="I1:I2"/>
    <mergeCell ref="I14:I15"/>
    <mergeCell ref="I17:I18"/>
    <mergeCell ref="I19:I20"/>
    <mergeCell ref="I21:I22"/>
    <mergeCell ref="J1:J2"/>
    <mergeCell ref="J14:J15"/>
    <mergeCell ref="J17:J18"/>
    <mergeCell ref="J19:J20"/>
    <mergeCell ref="J21:J22"/>
    <mergeCell ref="K1:K2"/>
    <mergeCell ref="K14:K15"/>
    <mergeCell ref="K17:K18"/>
    <mergeCell ref="K19:K20"/>
    <mergeCell ref="K21:K22"/>
    <mergeCell ref="L1:L2"/>
    <mergeCell ref="L14:L15"/>
    <mergeCell ref="L17:L18"/>
    <mergeCell ref="L19:L20"/>
    <mergeCell ref="L21:L22"/>
    <mergeCell ref="M1:M2"/>
    <mergeCell ref="N1:N2"/>
    <mergeCell ref="O1:O2"/>
    <mergeCell ref="S1:S2"/>
    <mergeCell ref="T1:T2"/>
    <mergeCell ref="U1:U2"/>
    <mergeCell ref="V1:V2"/>
    <mergeCell ref="W1:W2"/>
  </mergeCells>
  <pageMargins left="0.236111111111111" right="0.0388888888888889" top="0.354166666666667" bottom="0.0388888888888889" header="0.3" footer="0.3"/>
  <pageSetup paperSize="9" scale="75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topLeftCell="E1" workbookViewId="0">
      <selection activeCell="O3" sqref="O3:O22"/>
    </sheetView>
  </sheetViews>
  <sheetFormatPr defaultColWidth="7.87272727272727" defaultRowHeight="14.5"/>
  <cols>
    <col min="1" max="2" width="10.2545454545455" style="5" customWidth="1"/>
    <col min="3" max="3" width="12.2545454545455" style="5" customWidth="1"/>
    <col min="4" max="4" width="13.2545454545455" style="5" customWidth="1"/>
    <col min="5" max="5" width="13.8636363636364" style="5" customWidth="1"/>
    <col min="6" max="8" width="6.37272727272727" style="5" customWidth="1"/>
    <col min="9" max="9" width="9.25454545454545" style="5" customWidth="1"/>
    <col min="10" max="10" width="14.4" style="5" customWidth="1"/>
    <col min="11" max="11" width="7.75454545454545" style="5" customWidth="1"/>
    <col min="12" max="14" width="5.62727272727273" style="5" customWidth="1"/>
    <col min="15" max="15" width="5.75454545454545" style="5" customWidth="1"/>
    <col min="16" max="18" width="5.12727272727273" style="5" hidden="1" customWidth="1"/>
    <col min="19" max="21" width="5.75454545454545" style="7" hidden="1" customWidth="1"/>
    <col min="22" max="23" width="7.75454545454545" style="7" hidden="1" customWidth="1"/>
    <col min="24" max="35" width="8" style="3" customWidth="1"/>
    <col min="36" max="16379" width="7.87272727272727" style="3"/>
    <col min="16380" max="16384" width="7.87272727272727" style="8"/>
  </cols>
  <sheetData>
    <row r="1" s="1" customFormat="1" spans="1:23">
      <c r="A1" s="9" t="s">
        <v>0</v>
      </c>
      <c r="B1" s="10" t="s">
        <v>1</v>
      </c>
      <c r="C1" s="10" t="s">
        <v>2</v>
      </c>
      <c r="D1" s="9" t="s">
        <v>3</v>
      </c>
      <c r="E1" s="10" t="s">
        <v>4</v>
      </c>
      <c r="F1" s="9" t="s">
        <v>5</v>
      </c>
      <c r="G1" s="10"/>
      <c r="H1" s="10"/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9" t="s">
        <v>12</v>
      </c>
      <c r="P1" s="19" t="s">
        <v>13</v>
      </c>
      <c r="Q1" s="25"/>
      <c r="R1" s="26"/>
      <c r="S1" s="27" t="s">
        <v>14</v>
      </c>
      <c r="T1" s="27" t="s">
        <v>15</v>
      </c>
      <c r="U1" s="27" t="s">
        <v>16</v>
      </c>
      <c r="V1" s="27" t="s">
        <v>17</v>
      </c>
      <c r="W1" s="27" t="s">
        <v>18</v>
      </c>
    </row>
    <row r="2" s="2" customFormat="1" spans="1:35">
      <c r="A2" s="10"/>
      <c r="B2" s="10"/>
      <c r="C2" s="10"/>
      <c r="D2" s="10"/>
      <c r="E2" s="10"/>
      <c r="F2" s="10" t="s">
        <v>60</v>
      </c>
      <c r="G2" s="10" t="s">
        <v>61</v>
      </c>
      <c r="H2" s="10" t="s">
        <v>62</v>
      </c>
      <c r="I2" s="10"/>
      <c r="J2" s="10"/>
      <c r="K2" s="10"/>
      <c r="L2" s="10"/>
      <c r="M2" s="10"/>
      <c r="N2" s="10"/>
      <c r="O2" s="10"/>
      <c r="P2" s="9" t="s">
        <v>22</v>
      </c>
      <c r="Q2" s="9" t="s">
        <v>23</v>
      </c>
      <c r="R2" s="9" t="s">
        <v>24</v>
      </c>
      <c r="S2" s="28"/>
      <c r="T2" s="28"/>
      <c r="U2" s="28"/>
      <c r="V2" s="28"/>
      <c r="W2" s="28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="3" customFormat="1" spans="1:23">
      <c r="A3" s="11" t="s">
        <v>63</v>
      </c>
      <c r="B3" s="11">
        <v>1600397</v>
      </c>
      <c r="C3" s="11" t="s">
        <v>26</v>
      </c>
      <c r="D3" s="12" t="s">
        <v>64</v>
      </c>
      <c r="E3" s="12" t="s">
        <v>65</v>
      </c>
      <c r="F3" s="11">
        <v>1</v>
      </c>
      <c r="G3" s="11">
        <v>2</v>
      </c>
      <c r="H3" s="11">
        <v>3</v>
      </c>
      <c r="I3" s="11">
        <v>6</v>
      </c>
      <c r="J3" s="11" t="s">
        <v>29</v>
      </c>
      <c r="K3" s="11">
        <v>76</v>
      </c>
      <c r="L3" s="11">
        <v>456</v>
      </c>
      <c r="M3" s="11">
        <v>2</v>
      </c>
      <c r="N3" s="11">
        <f>M3*I3</f>
        <v>12</v>
      </c>
      <c r="O3" s="21">
        <f>K3/M3</f>
        <v>38</v>
      </c>
      <c r="P3" s="11">
        <v>49</v>
      </c>
      <c r="Q3" s="11">
        <v>27</v>
      </c>
      <c r="R3" s="11">
        <v>43</v>
      </c>
      <c r="S3" s="30">
        <f>T3+1</f>
        <v>3.028</v>
      </c>
      <c r="T3" s="30">
        <f>(0.157+0.166*2+0.175*3)*2</f>
        <v>2.028</v>
      </c>
      <c r="U3" s="30">
        <f>P3*Q3*R3/1000000</f>
        <v>0.056889</v>
      </c>
      <c r="V3" s="30">
        <f>S3*O3</f>
        <v>115.064</v>
      </c>
      <c r="W3" s="30">
        <f>O3*T3</f>
        <v>77.064</v>
      </c>
    </row>
    <row r="4" s="3" customFormat="1" spans="1:23">
      <c r="A4" s="11" t="s">
        <v>63</v>
      </c>
      <c r="B4" s="11">
        <v>1584472</v>
      </c>
      <c r="C4" s="11" t="s">
        <v>26</v>
      </c>
      <c r="D4" s="12" t="s">
        <v>64</v>
      </c>
      <c r="E4" s="12" t="s">
        <v>65</v>
      </c>
      <c r="F4" s="11">
        <v>1</v>
      </c>
      <c r="G4" s="11">
        <v>2</v>
      </c>
      <c r="H4" s="11">
        <v>3</v>
      </c>
      <c r="I4" s="11">
        <v>6</v>
      </c>
      <c r="J4" s="11" t="s">
        <v>30</v>
      </c>
      <c r="K4" s="11">
        <v>28</v>
      </c>
      <c r="L4" s="11">
        <v>168</v>
      </c>
      <c r="M4" s="11">
        <f>M3</f>
        <v>2</v>
      </c>
      <c r="N4" s="11">
        <f t="shared" ref="N4:N19" si="0">M4*I4</f>
        <v>12</v>
      </c>
      <c r="O4" s="21">
        <f t="shared" ref="O4:O19" si="1">K4/M4</f>
        <v>14</v>
      </c>
      <c r="P4" s="11">
        <v>49</v>
      </c>
      <c r="Q4" s="11">
        <v>27</v>
      </c>
      <c r="R4" s="11">
        <v>43</v>
      </c>
      <c r="S4" s="30">
        <f t="shared" ref="S4:S22" si="2">T4+1</f>
        <v>3.028</v>
      </c>
      <c r="T4" s="30">
        <f t="shared" ref="T4:T13" si="3">(0.157+0.166*2+0.175*3)*2</f>
        <v>2.028</v>
      </c>
      <c r="U4" s="30">
        <f t="shared" ref="U4:U22" si="4">P4*Q4*R4/1000000</f>
        <v>0.056889</v>
      </c>
      <c r="V4" s="30">
        <f t="shared" ref="V4:V22" si="5">S4*O4</f>
        <v>42.392</v>
      </c>
      <c r="W4" s="30">
        <f t="shared" ref="W4:W22" si="6">O4*T4</f>
        <v>28.392</v>
      </c>
    </row>
    <row r="5" s="3" customFormat="1" spans="1:23">
      <c r="A5" s="11" t="s">
        <v>63</v>
      </c>
      <c r="B5" s="11">
        <v>1584474</v>
      </c>
      <c r="C5" s="11" t="s">
        <v>26</v>
      </c>
      <c r="D5" s="12" t="s">
        <v>64</v>
      </c>
      <c r="E5" s="12" t="s">
        <v>65</v>
      </c>
      <c r="F5" s="11">
        <v>1</v>
      </c>
      <c r="G5" s="11">
        <v>2</v>
      </c>
      <c r="H5" s="11">
        <v>3</v>
      </c>
      <c r="I5" s="11">
        <v>6</v>
      </c>
      <c r="J5" s="11" t="s">
        <v>32</v>
      </c>
      <c r="K5" s="11">
        <v>8</v>
      </c>
      <c r="L5" s="11">
        <v>48</v>
      </c>
      <c r="M5" s="11">
        <f t="shared" ref="M5:M19" si="7">M4</f>
        <v>2</v>
      </c>
      <c r="N5" s="11">
        <f t="shared" si="0"/>
        <v>12</v>
      </c>
      <c r="O5" s="21">
        <f t="shared" si="1"/>
        <v>4</v>
      </c>
      <c r="P5" s="11">
        <v>49</v>
      </c>
      <c r="Q5" s="11">
        <v>27</v>
      </c>
      <c r="R5" s="11">
        <v>43</v>
      </c>
      <c r="S5" s="30">
        <f t="shared" si="2"/>
        <v>3.028</v>
      </c>
      <c r="T5" s="30">
        <f t="shared" si="3"/>
        <v>2.028</v>
      </c>
      <c r="U5" s="30">
        <f t="shared" si="4"/>
        <v>0.056889</v>
      </c>
      <c r="V5" s="30">
        <f t="shared" si="5"/>
        <v>12.112</v>
      </c>
      <c r="W5" s="30">
        <f t="shared" si="6"/>
        <v>8.112</v>
      </c>
    </row>
    <row r="6" s="3" customFormat="1" spans="1:23">
      <c r="A6" s="11" t="s">
        <v>63</v>
      </c>
      <c r="B6" s="11">
        <v>1584475</v>
      </c>
      <c r="C6" s="11" t="s">
        <v>26</v>
      </c>
      <c r="D6" s="12" t="s">
        <v>64</v>
      </c>
      <c r="E6" s="12" t="s">
        <v>65</v>
      </c>
      <c r="F6" s="11">
        <v>1</v>
      </c>
      <c r="G6" s="11">
        <v>2</v>
      </c>
      <c r="H6" s="11">
        <v>3</v>
      </c>
      <c r="I6" s="11">
        <v>6</v>
      </c>
      <c r="J6" s="11" t="s">
        <v>48</v>
      </c>
      <c r="K6" s="11">
        <v>12</v>
      </c>
      <c r="L6" s="11">
        <v>72</v>
      </c>
      <c r="M6" s="11">
        <f t="shared" si="7"/>
        <v>2</v>
      </c>
      <c r="N6" s="11">
        <f t="shared" si="0"/>
        <v>12</v>
      </c>
      <c r="O6" s="21">
        <f t="shared" si="1"/>
        <v>6</v>
      </c>
      <c r="P6" s="11">
        <v>49</v>
      </c>
      <c r="Q6" s="11">
        <v>27</v>
      </c>
      <c r="R6" s="11">
        <v>43</v>
      </c>
      <c r="S6" s="30">
        <f t="shared" si="2"/>
        <v>3.028</v>
      </c>
      <c r="T6" s="30">
        <f t="shared" si="3"/>
        <v>2.028</v>
      </c>
      <c r="U6" s="30">
        <f t="shared" si="4"/>
        <v>0.056889</v>
      </c>
      <c r="V6" s="30">
        <f t="shared" si="5"/>
        <v>18.168</v>
      </c>
      <c r="W6" s="30">
        <f t="shared" si="6"/>
        <v>12.168</v>
      </c>
    </row>
    <row r="7" s="3" customFormat="1" spans="1:23">
      <c r="A7" s="11" t="s">
        <v>63</v>
      </c>
      <c r="B7" s="11">
        <v>1584476</v>
      </c>
      <c r="C7" s="11" t="s">
        <v>26</v>
      </c>
      <c r="D7" s="12" t="s">
        <v>64</v>
      </c>
      <c r="E7" s="12" t="s">
        <v>65</v>
      </c>
      <c r="F7" s="11">
        <v>1</v>
      </c>
      <c r="G7" s="11">
        <v>2</v>
      </c>
      <c r="H7" s="11">
        <v>3</v>
      </c>
      <c r="I7" s="11">
        <v>6</v>
      </c>
      <c r="J7" s="11" t="s">
        <v>49</v>
      </c>
      <c r="K7" s="11">
        <v>18</v>
      </c>
      <c r="L7" s="11">
        <v>108</v>
      </c>
      <c r="M7" s="11">
        <f t="shared" si="7"/>
        <v>2</v>
      </c>
      <c r="N7" s="11">
        <f t="shared" si="0"/>
        <v>12</v>
      </c>
      <c r="O7" s="21">
        <f t="shared" si="1"/>
        <v>9</v>
      </c>
      <c r="P7" s="11">
        <v>49</v>
      </c>
      <c r="Q7" s="11">
        <v>27</v>
      </c>
      <c r="R7" s="11">
        <v>43</v>
      </c>
      <c r="S7" s="30">
        <f t="shared" si="2"/>
        <v>3.028</v>
      </c>
      <c r="T7" s="30">
        <f t="shared" si="3"/>
        <v>2.028</v>
      </c>
      <c r="U7" s="30">
        <f t="shared" si="4"/>
        <v>0.056889</v>
      </c>
      <c r="V7" s="30">
        <f t="shared" si="5"/>
        <v>27.252</v>
      </c>
      <c r="W7" s="30">
        <f t="shared" si="6"/>
        <v>18.252</v>
      </c>
    </row>
    <row r="8" s="3" customFormat="1" spans="1:23">
      <c r="A8" s="11" t="s">
        <v>63</v>
      </c>
      <c r="B8" s="11">
        <v>1584477</v>
      </c>
      <c r="C8" s="11" t="s">
        <v>26</v>
      </c>
      <c r="D8" s="12" t="s">
        <v>64</v>
      </c>
      <c r="E8" s="12" t="s">
        <v>65</v>
      </c>
      <c r="F8" s="11">
        <v>1</v>
      </c>
      <c r="G8" s="11">
        <v>2</v>
      </c>
      <c r="H8" s="11">
        <v>3</v>
      </c>
      <c r="I8" s="11">
        <v>6</v>
      </c>
      <c r="J8" s="11" t="s">
        <v>33</v>
      </c>
      <c r="K8" s="11">
        <v>6</v>
      </c>
      <c r="L8" s="11">
        <v>36</v>
      </c>
      <c r="M8" s="11">
        <f t="shared" si="7"/>
        <v>2</v>
      </c>
      <c r="N8" s="11">
        <f t="shared" si="0"/>
        <v>12</v>
      </c>
      <c r="O8" s="21">
        <f t="shared" si="1"/>
        <v>3</v>
      </c>
      <c r="P8" s="11">
        <v>49</v>
      </c>
      <c r="Q8" s="11">
        <v>27</v>
      </c>
      <c r="R8" s="11">
        <v>43</v>
      </c>
      <c r="S8" s="30">
        <f t="shared" si="2"/>
        <v>3.028</v>
      </c>
      <c r="T8" s="30">
        <f t="shared" si="3"/>
        <v>2.028</v>
      </c>
      <c r="U8" s="30">
        <f t="shared" si="4"/>
        <v>0.056889</v>
      </c>
      <c r="V8" s="30">
        <f t="shared" si="5"/>
        <v>9.084</v>
      </c>
      <c r="W8" s="30">
        <f t="shared" si="6"/>
        <v>6.084</v>
      </c>
    </row>
    <row r="9" s="3" customFormat="1" spans="1:23">
      <c r="A9" s="11" t="s">
        <v>63</v>
      </c>
      <c r="B9" s="11">
        <v>1584478</v>
      </c>
      <c r="C9" s="11" t="s">
        <v>26</v>
      </c>
      <c r="D9" s="12" t="s">
        <v>64</v>
      </c>
      <c r="E9" s="12" t="s">
        <v>65</v>
      </c>
      <c r="F9" s="11">
        <v>1</v>
      </c>
      <c r="G9" s="11">
        <v>2</v>
      </c>
      <c r="H9" s="11">
        <v>3</v>
      </c>
      <c r="I9" s="11">
        <v>6</v>
      </c>
      <c r="J9" s="11" t="s">
        <v>34</v>
      </c>
      <c r="K9" s="11">
        <v>12</v>
      </c>
      <c r="L9" s="11">
        <v>72</v>
      </c>
      <c r="M9" s="11">
        <f t="shared" si="7"/>
        <v>2</v>
      </c>
      <c r="N9" s="11">
        <f t="shared" si="0"/>
        <v>12</v>
      </c>
      <c r="O9" s="21">
        <f t="shared" si="1"/>
        <v>6</v>
      </c>
      <c r="P9" s="11">
        <v>49</v>
      </c>
      <c r="Q9" s="11">
        <v>27</v>
      </c>
      <c r="R9" s="11">
        <v>43</v>
      </c>
      <c r="S9" s="30">
        <f t="shared" si="2"/>
        <v>3.028</v>
      </c>
      <c r="T9" s="30">
        <f t="shared" si="3"/>
        <v>2.028</v>
      </c>
      <c r="U9" s="30">
        <f t="shared" si="4"/>
        <v>0.056889</v>
      </c>
      <c r="V9" s="30">
        <f t="shared" si="5"/>
        <v>18.168</v>
      </c>
      <c r="W9" s="30">
        <f t="shared" si="6"/>
        <v>12.168</v>
      </c>
    </row>
    <row r="10" s="3" customFormat="1" spans="1:23">
      <c r="A10" s="11" t="s">
        <v>63</v>
      </c>
      <c r="B10" s="11">
        <v>1584479</v>
      </c>
      <c r="C10" s="11" t="s">
        <v>26</v>
      </c>
      <c r="D10" s="12" t="s">
        <v>64</v>
      </c>
      <c r="E10" s="12" t="s">
        <v>65</v>
      </c>
      <c r="F10" s="11">
        <v>1</v>
      </c>
      <c r="G10" s="11">
        <v>2</v>
      </c>
      <c r="H10" s="11">
        <v>3</v>
      </c>
      <c r="I10" s="11">
        <v>6</v>
      </c>
      <c r="J10" s="11" t="s">
        <v>50</v>
      </c>
      <c r="K10" s="11">
        <v>6</v>
      </c>
      <c r="L10" s="11">
        <v>36</v>
      </c>
      <c r="M10" s="11">
        <f t="shared" si="7"/>
        <v>2</v>
      </c>
      <c r="N10" s="11">
        <f t="shared" si="0"/>
        <v>12</v>
      </c>
      <c r="O10" s="21">
        <f t="shared" si="1"/>
        <v>3</v>
      </c>
      <c r="P10" s="11">
        <v>49</v>
      </c>
      <c r="Q10" s="11">
        <v>27</v>
      </c>
      <c r="R10" s="11">
        <v>43</v>
      </c>
      <c r="S10" s="30">
        <f t="shared" si="2"/>
        <v>3.028</v>
      </c>
      <c r="T10" s="30">
        <f t="shared" si="3"/>
        <v>2.028</v>
      </c>
      <c r="U10" s="30">
        <f t="shared" si="4"/>
        <v>0.056889</v>
      </c>
      <c r="V10" s="30">
        <f t="shared" si="5"/>
        <v>9.084</v>
      </c>
      <c r="W10" s="30">
        <f t="shared" si="6"/>
        <v>6.084</v>
      </c>
    </row>
    <row r="11" s="3" customFormat="1" spans="1:23">
      <c r="A11" s="11" t="s">
        <v>63</v>
      </c>
      <c r="B11" s="11">
        <v>1584480</v>
      </c>
      <c r="C11" s="11" t="s">
        <v>26</v>
      </c>
      <c r="D11" s="12" t="s">
        <v>64</v>
      </c>
      <c r="E11" s="12" t="s">
        <v>65</v>
      </c>
      <c r="F11" s="11">
        <v>1</v>
      </c>
      <c r="G11" s="11">
        <v>2</v>
      </c>
      <c r="H11" s="11">
        <v>3</v>
      </c>
      <c r="I11" s="11">
        <v>6</v>
      </c>
      <c r="J11" s="11" t="s">
        <v>31</v>
      </c>
      <c r="K11" s="11">
        <v>8</v>
      </c>
      <c r="L11" s="11">
        <v>48</v>
      </c>
      <c r="M11" s="11">
        <f t="shared" si="7"/>
        <v>2</v>
      </c>
      <c r="N11" s="11">
        <f t="shared" si="0"/>
        <v>12</v>
      </c>
      <c r="O11" s="21">
        <f t="shared" si="1"/>
        <v>4</v>
      </c>
      <c r="P11" s="11">
        <v>49</v>
      </c>
      <c r="Q11" s="11">
        <v>27</v>
      </c>
      <c r="R11" s="11">
        <v>43</v>
      </c>
      <c r="S11" s="30">
        <f t="shared" si="2"/>
        <v>3.028</v>
      </c>
      <c r="T11" s="30">
        <f t="shared" si="3"/>
        <v>2.028</v>
      </c>
      <c r="U11" s="30">
        <f t="shared" si="4"/>
        <v>0.056889</v>
      </c>
      <c r="V11" s="30">
        <f t="shared" si="5"/>
        <v>12.112</v>
      </c>
      <c r="W11" s="30">
        <f t="shared" si="6"/>
        <v>8.112</v>
      </c>
    </row>
    <row r="12" s="3" customFormat="1" spans="1:23">
      <c r="A12" s="11" t="s">
        <v>63</v>
      </c>
      <c r="B12" s="11">
        <v>1584481</v>
      </c>
      <c r="C12" s="11" t="s">
        <v>26</v>
      </c>
      <c r="D12" s="12" t="s">
        <v>64</v>
      </c>
      <c r="E12" s="12" t="s">
        <v>65</v>
      </c>
      <c r="F12" s="11">
        <v>1</v>
      </c>
      <c r="G12" s="11">
        <v>2</v>
      </c>
      <c r="H12" s="11">
        <v>3</v>
      </c>
      <c r="I12" s="11">
        <v>6</v>
      </c>
      <c r="J12" s="11" t="s">
        <v>35</v>
      </c>
      <c r="K12" s="11">
        <v>6</v>
      </c>
      <c r="L12" s="11">
        <v>36</v>
      </c>
      <c r="M12" s="11">
        <f t="shared" si="7"/>
        <v>2</v>
      </c>
      <c r="N12" s="11">
        <f t="shared" si="0"/>
        <v>12</v>
      </c>
      <c r="O12" s="21">
        <f t="shared" si="1"/>
        <v>3</v>
      </c>
      <c r="P12" s="11">
        <v>49</v>
      </c>
      <c r="Q12" s="11">
        <v>27</v>
      </c>
      <c r="R12" s="11">
        <v>43</v>
      </c>
      <c r="S12" s="30">
        <f t="shared" si="2"/>
        <v>3.028</v>
      </c>
      <c r="T12" s="30">
        <f t="shared" si="3"/>
        <v>2.028</v>
      </c>
      <c r="U12" s="30">
        <f t="shared" si="4"/>
        <v>0.056889</v>
      </c>
      <c r="V12" s="30">
        <f t="shared" si="5"/>
        <v>9.084</v>
      </c>
      <c r="W12" s="30">
        <f t="shared" si="6"/>
        <v>6.084</v>
      </c>
    </row>
    <row r="13" s="3" customFormat="1" spans="1:23">
      <c r="A13" s="11" t="s">
        <v>63</v>
      </c>
      <c r="B13" s="11">
        <v>1584482</v>
      </c>
      <c r="C13" s="11" t="s">
        <v>26</v>
      </c>
      <c r="D13" s="12" t="s">
        <v>64</v>
      </c>
      <c r="E13" s="12" t="s">
        <v>65</v>
      </c>
      <c r="F13" s="11">
        <v>1</v>
      </c>
      <c r="G13" s="11">
        <v>2</v>
      </c>
      <c r="H13" s="11">
        <v>3</v>
      </c>
      <c r="I13" s="11">
        <v>6</v>
      </c>
      <c r="J13" s="11" t="s">
        <v>36</v>
      </c>
      <c r="K13" s="11">
        <v>10</v>
      </c>
      <c r="L13" s="11">
        <v>60</v>
      </c>
      <c r="M13" s="11">
        <f t="shared" si="7"/>
        <v>2</v>
      </c>
      <c r="N13" s="11">
        <f t="shared" si="0"/>
        <v>12</v>
      </c>
      <c r="O13" s="21">
        <f t="shared" si="1"/>
        <v>5</v>
      </c>
      <c r="P13" s="11">
        <v>49</v>
      </c>
      <c r="Q13" s="11">
        <v>27</v>
      </c>
      <c r="R13" s="11">
        <v>43</v>
      </c>
      <c r="S13" s="30">
        <f t="shared" si="2"/>
        <v>3.028</v>
      </c>
      <c r="T13" s="30">
        <f t="shared" si="3"/>
        <v>2.028</v>
      </c>
      <c r="U13" s="30">
        <f t="shared" si="4"/>
        <v>0.056889</v>
      </c>
      <c r="V13" s="30">
        <f t="shared" si="5"/>
        <v>15.14</v>
      </c>
      <c r="W13" s="30">
        <f t="shared" si="6"/>
        <v>10.14</v>
      </c>
    </row>
    <row r="14" s="3" customFormat="1" spans="1:23">
      <c r="A14" s="11" t="s">
        <v>63</v>
      </c>
      <c r="B14" s="11">
        <v>1584484</v>
      </c>
      <c r="C14" s="11" t="s">
        <v>26</v>
      </c>
      <c r="D14" s="12" t="s">
        <v>64</v>
      </c>
      <c r="E14" s="12" t="s">
        <v>65</v>
      </c>
      <c r="F14" s="11">
        <v>1</v>
      </c>
      <c r="G14" s="11">
        <v>2</v>
      </c>
      <c r="H14" s="11">
        <v>3</v>
      </c>
      <c r="I14" s="11">
        <v>6</v>
      </c>
      <c r="J14" s="11" t="s">
        <v>51</v>
      </c>
      <c r="K14" s="11">
        <v>14</v>
      </c>
      <c r="L14" s="11">
        <v>84</v>
      </c>
      <c r="M14" s="11">
        <f t="shared" si="7"/>
        <v>2</v>
      </c>
      <c r="N14" s="11">
        <f t="shared" si="0"/>
        <v>12</v>
      </c>
      <c r="O14" s="21">
        <f t="shared" si="1"/>
        <v>7</v>
      </c>
      <c r="P14" s="11">
        <v>49</v>
      </c>
      <c r="Q14" s="11">
        <v>27</v>
      </c>
      <c r="R14" s="11">
        <v>43</v>
      </c>
      <c r="S14" s="30">
        <f t="shared" si="2"/>
        <v>3.028</v>
      </c>
      <c r="T14" s="30">
        <f t="shared" ref="T14:T22" si="8">(0.157+0.166*2+0.175*3)*2</f>
        <v>2.028</v>
      </c>
      <c r="U14" s="30">
        <f t="shared" si="4"/>
        <v>0.056889</v>
      </c>
      <c r="V14" s="30">
        <f t="shared" si="5"/>
        <v>21.196</v>
      </c>
      <c r="W14" s="30">
        <f t="shared" si="6"/>
        <v>14.196</v>
      </c>
    </row>
    <row r="15" s="3" customFormat="1" spans="1:23">
      <c r="A15" s="13" t="s">
        <v>63</v>
      </c>
      <c r="B15" s="13">
        <v>1584487</v>
      </c>
      <c r="C15" s="13" t="s">
        <v>26</v>
      </c>
      <c r="D15" s="14" t="s">
        <v>64</v>
      </c>
      <c r="E15" s="14" t="s">
        <v>65</v>
      </c>
      <c r="F15" s="13">
        <v>1</v>
      </c>
      <c r="G15" s="13">
        <v>2</v>
      </c>
      <c r="H15" s="13">
        <v>3</v>
      </c>
      <c r="I15" s="13">
        <v>6</v>
      </c>
      <c r="J15" s="13" t="s">
        <v>53</v>
      </c>
      <c r="K15" s="13">
        <v>3</v>
      </c>
      <c r="L15" s="13">
        <v>18</v>
      </c>
      <c r="M15" s="11">
        <f t="shared" si="7"/>
        <v>2</v>
      </c>
      <c r="N15" s="11">
        <f t="shared" si="0"/>
        <v>12</v>
      </c>
      <c r="O15" s="21">
        <v>1</v>
      </c>
      <c r="P15" s="11">
        <v>49</v>
      </c>
      <c r="Q15" s="11">
        <v>27</v>
      </c>
      <c r="R15" s="11">
        <v>43</v>
      </c>
      <c r="S15" s="30">
        <f t="shared" si="2"/>
        <v>3.028</v>
      </c>
      <c r="T15" s="30">
        <f t="shared" si="8"/>
        <v>2.028</v>
      </c>
      <c r="U15" s="30">
        <f t="shared" si="4"/>
        <v>0.056889</v>
      </c>
      <c r="V15" s="30">
        <f t="shared" si="5"/>
        <v>3.028</v>
      </c>
      <c r="W15" s="30">
        <f t="shared" si="6"/>
        <v>2.028</v>
      </c>
    </row>
    <row r="16" s="3" customFormat="1" spans="1:23">
      <c r="A16" s="15"/>
      <c r="B16" s="15"/>
      <c r="C16" s="15"/>
      <c r="D16" s="16"/>
      <c r="E16" s="16"/>
      <c r="F16" s="15"/>
      <c r="G16" s="15"/>
      <c r="H16" s="15"/>
      <c r="I16" s="15"/>
      <c r="J16" s="15"/>
      <c r="K16" s="15"/>
      <c r="L16" s="15"/>
      <c r="M16" s="11">
        <v>1</v>
      </c>
      <c r="N16" s="11">
        <v>6</v>
      </c>
      <c r="O16" s="21">
        <v>1</v>
      </c>
      <c r="P16" s="11">
        <v>43</v>
      </c>
      <c r="Q16" s="11">
        <v>25</v>
      </c>
      <c r="R16" s="11">
        <v>27</v>
      </c>
      <c r="S16" s="30">
        <f t="shared" si="2"/>
        <v>2.014</v>
      </c>
      <c r="T16" s="30">
        <f t="shared" ref="T16:T20" si="9">0.157+0.166*2+0.175*3</f>
        <v>1.014</v>
      </c>
      <c r="U16" s="30">
        <f t="shared" si="4"/>
        <v>0.029025</v>
      </c>
      <c r="V16" s="30">
        <f t="shared" si="5"/>
        <v>2.014</v>
      </c>
      <c r="W16" s="30">
        <f t="shared" si="6"/>
        <v>1.014</v>
      </c>
    </row>
    <row r="17" s="3" customFormat="1" spans="1:23">
      <c r="A17" s="13" t="s">
        <v>63</v>
      </c>
      <c r="B17" s="13">
        <v>1584488</v>
      </c>
      <c r="C17" s="13" t="s">
        <v>26</v>
      </c>
      <c r="D17" s="14" t="s">
        <v>64</v>
      </c>
      <c r="E17" s="14" t="s">
        <v>65</v>
      </c>
      <c r="F17" s="13">
        <v>1</v>
      </c>
      <c r="G17" s="13">
        <v>2</v>
      </c>
      <c r="H17" s="13">
        <v>3</v>
      </c>
      <c r="I17" s="13">
        <v>6</v>
      </c>
      <c r="J17" s="13" t="s">
        <v>54</v>
      </c>
      <c r="K17" s="13">
        <v>3</v>
      </c>
      <c r="L17" s="13">
        <v>18</v>
      </c>
      <c r="M17" s="11">
        <f>M15</f>
        <v>2</v>
      </c>
      <c r="N17" s="11">
        <f>M17*I17</f>
        <v>12</v>
      </c>
      <c r="O17" s="21">
        <v>1</v>
      </c>
      <c r="P17" s="11">
        <v>49</v>
      </c>
      <c r="Q17" s="11">
        <v>27</v>
      </c>
      <c r="R17" s="11">
        <v>43</v>
      </c>
      <c r="S17" s="30">
        <f t="shared" si="2"/>
        <v>3.028</v>
      </c>
      <c r="T17" s="30">
        <f t="shared" si="8"/>
        <v>2.028</v>
      </c>
      <c r="U17" s="30">
        <f t="shared" si="4"/>
        <v>0.056889</v>
      </c>
      <c r="V17" s="30">
        <f t="shared" si="5"/>
        <v>3.028</v>
      </c>
      <c r="W17" s="30">
        <f t="shared" si="6"/>
        <v>2.028</v>
      </c>
    </row>
    <row r="18" s="3" customFormat="1" spans="1:23">
      <c r="A18" s="15"/>
      <c r="B18" s="15"/>
      <c r="C18" s="15"/>
      <c r="D18" s="16"/>
      <c r="E18" s="16"/>
      <c r="F18" s="15"/>
      <c r="G18" s="15"/>
      <c r="H18" s="15"/>
      <c r="I18" s="15"/>
      <c r="J18" s="15"/>
      <c r="K18" s="15"/>
      <c r="L18" s="15"/>
      <c r="M18" s="11">
        <v>1</v>
      </c>
      <c r="N18" s="11">
        <v>6</v>
      </c>
      <c r="O18" s="21">
        <v>1</v>
      </c>
      <c r="P18" s="11">
        <v>43</v>
      </c>
      <c r="Q18" s="11">
        <v>25</v>
      </c>
      <c r="R18" s="11">
        <v>27</v>
      </c>
      <c r="S18" s="30">
        <f t="shared" si="2"/>
        <v>2.014</v>
      </c>
      <c r="T18" s="30">
        <f t="shared" si="9"/>
        <v>1.014</v>
      </c>
      <c r="U18" s="30">
        <f t="shared" si="4"/>
        <v>0.029025</v>
      </c>
      <c r="V18" s="30">
        <f t="shared" si="5"/>
        <v>2.014</v>
      </c>
      <c r="W18" s="30">
        <f t="shared" si="6"/>
        <v>1.014</v>
      </c>
    </row>
    <row r="19" s="3" customFormat="1" spans="1:23">
      <c r="A19" s="13" t="s">
        <v>63</v>
      </c>
      <c r="B19" s="13">
        <v>1584492</v>
      </c>
      <c r="C19" s="13" t="s">
        <v>26</v>
      </c>
      <c r="D19" s="14" t="s">
        <v>64</v>
      </c>
      <c r="E19" s="14" t="s">
        <v>65</v>
      </c>
      <c r="F19" s="13">
        <v>1</v>
      </c>
      <c r="G19" s="13">
        <v>2</v>
      </c>
      <c r="H19" s="13">
        <v>3</v>
      </c>
      <c r="I19" s="13">
        <v>6</v>
      </c>
      <c r="J19" s="13" t="s">
        <v>55</v>
      </c>
      <c r="K19" s="13">
        <v>3</v>
      </c>
      <c r="L19" s="13">
        <v>18</v>
      </c>
      <c r="M19" s="11">
        <f>M17</f>
        <v>2</v>
      </c>
      <c r="N19" s="11">
        <f>M19*I19</f>
        <v>12</v>
      </c>
      <c r="O19" s="21">
        <v>1</v>
      </c>
      <c r="P19" s="11">
        <v>49</v>
      </c>
      <c r="Q19" s="11">
        <v>27</v>
      </c>
      <c r="R19" s="11">
        <v>43</v>
      </c>
      <c r="S19" s="30">
        <f t="shared" si="2"/>
        <v>3.028</v>
      </c>
      <c r="T19" s="30">
        <f t="shared" si="8"/>
        <v>2.028</v>
      </c>
      <c r="U19" s="30">
        <f t="shared" si="4"/>
        <v>0.056889</v>
      </c>
      <c r="V19" s="30">
        <f t="shared" si="5"/>
        <v>3.028</v>
      </c>
      <c r="W19" s="30">
        <f t="shared" si="6"/>
        <v>2.028</v>
      </c>
    </row>
    <row r="20" s="3" customFormat="1" spans="1:23">
      <c r="A20" s="15"/>
      <c r="B20" s="15"/>
      <c r="C20" s="15"/>
      <c r="D20" s="16"/>
      <c r="E20" s="16"/>
      <c r="F20" s="15"/>
      <c r="G20" s="15"/>
      <c r="H20" s="15"/>
      <c r="I20" s="15"/>
      <c r="J20" s="15"/>
      <c r="K20" s="15"/>
      <c r="L20" s="15"/>
      <c r="M20" s="11">
        <v>1</v>
      </c>
      <c r="N20" s="11">
        <v>6</v>
      </c>
      <c r="O20" s="21">
        <v>1</v>
      </c>
      <c r="P20" s="11">
        <v>43</v>
      </c>
      <c r="Q20" s="11">
        <v>25</v>
      </c>
      <c r="R20" s="11">
        <v>27</v>
      </c>
      <c r="S20" s="30">
        <f t="shared" si="2"/>
        <v>2.014</v>
      </c>
      <c r="T20" s="30">
        <f t="shared" si="9"/>
        <v>1.014</v>
      </c>
      <c r="U20" s="30">
        <f t="shared" si="4"/>
        <v>0.029025</v>
      </c>
      <c r="V20" s="30">
        <f t="shared" si="5"/>
        <v>2.014</v>
      </c>
      <c r="W20" s="30">
        <f t="shared" si="6"/>
        <v>1.014</v>
      </c>
    </row>
    <row r="21" s="3" customFormat="1" spans="1:23">
      <c r="A21" s="11" t="s">
        <v>63</v>
      </c>
      <c r="B21" s="11">
        <v>1584486</v>
      </c>
      <c r="C21" s="11" t="s">
        <v>26</v>
      </c>
      <c r="D21" s="12" t="s">
        <v>64</v>
      </c>
      <c r="E21" s="12" t="s">
        <v>66</v>
      </c>
      <c r="F21" s="11">
        <v>1</v>
      </c>
      <c r="G21" s="11">
        <v>2</v>
      </c>
      <c r="H21" s="11">
        <v>3</v>
      </c>
      <c r="I21" s="11">
        <v>6</v>
      </c>
      <c r="J21" s="11" t="s">
        <v>38</v>
      </c>
      <c r="K21" s="11">
        <v>20</v>
      </c>
      <c r="L21" s="11">
        <v>120</v>
      </c>
      <c r="M21" s="11">
        <f>M19</f>
        <v>2</v>
      </c>
      <c r="N21" s="11">
        <f>M21*I21</f>
        <v>12</v>
      </c>
      <c r="O21" s="21">
        <f>K21/M21</f>
        <v>10</v>
      </c>
      <c r="P21" s="11">
        <v>49</v>
      </c>
      <c r="Q21" s="11">
        <v>27</v>
      </c>
      <c r="R21" s="11">
        <v>43</v>
      </c>
      <c r="S21" s="30">
        <f t="shared" si="2"/>
        <v>3.028</v>
      </c>
      <c r="T21" s="30">
        <f t="shared" si="8"/>
        <v>2.028</v>
      </c>
      <c r="U21" s="30">
        <f t="shared" si="4"/>
        <v>0.056889</v>
      </c>
      <c r="V21" s="30">
        <f t="shared" si="5"/>
        <v>30.28</v>
      </c>
      <c r="W21" s="30">
        <f t="shared" si="6"/>
        <v>20.28</v>
      </c>
    </row>
    <row r="22" s="3" customFormat="1" spans="1:23">
      <c r="A22" s="11" t="s">
        <v>63</v>
      </c>
      <c r="B22" s="11">
        <v>1600398</v>
      </c>
      <c r="C22" s="11" t="s">
        <v>26</v>
      </c>
      <c r="D22" s="12" t="s">
        <v>64</v>
      </c>
      <c r="E22" s="12" t="s">
        <v>67</v>
      </c>
      <c r="F22" s="11">
        <v>1</v>
      </c>
      <c r="G22" s="11">
        <v>2</v>
      </c>
      <c r="H22" s="11">
        <v>3</v>
      </c>
      <c r="I22" s="11">
        <v>6</v>
      </c>
      <c r="J22" s="11" t="s">
        <v>40</v>
      </c>
      <c r="K22" s="11">
        <v>30</v>
      </c>
      <c r="L22" s="11">
        <v>180</v>
      </c>
      <c r="M22" s="11">
        <f>M21</f>
        <v>2</v>
      </c>
      <c r="N22" s="11">
        <f>M22*I22</f>
        <v>12</v>
      </c>
      <c r="O22" s="21">
        <f>K22/M22</f>
        <v>15</v>
      </c>
      <c r="P22" s="11">
        <v>49</v>
      </c>
      <c r="Q22" s="11">
        <v>27</v>
      </c>
      <c r="R22" s="11">
        <v>43</v>
      </c>
      <c r="S22" s="30">
        <f t="shared" si="2"/>
        <v>3.028</v>
      </c>
      <c r="T22" s="30">
        <f t="shared" si="8"/>
        <v>2.028</v>
      </c>
      <c r="U22" s="30">
        <f t="shared" si="4"/>
        <v>0.056889</v>
      </c>
      <c r="V22" s="30">
        <f t="shared" si="5"/>
        <v>45.42</v>
      </c>
      <c r="W22" s="30">
        <f t="shared" si="6"/>
        <v>30.42</v>
      </c>
    </row>
    <row r="23" s="4" customFormat="1" spans="1:1638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>
        <f>SUM(K3:K22)</f>
        <v>263</v>
      </c>
      <c r="L23" s="17">
        <f>SUM(L3:L22)</f>
        <v>1578</v>
      </c>
      <c r="M23" s="17"/>
      <c r="N23" s="17"/>
      <c r="O23" s="17">
        <f>SUM(O3:O22)</f>
        <v>133</v>
      </c>
      <c r="P23" s="17"/>
      <c r="Q23" s="17"/>
      <c r="R23" s="17"/>
      <c r="S23" s="31"/>
      <c r="T23" s="31"/>
      <c r="U23" s="31">
        <f>SUM(U3:U22)</f>
        <v>1.054188</v>
      </c>
      <c r="V23" s="31">
        <f>SUM(V3:V22)</f>
        <v>399.682</v>
      </c>
      <c r="W23" s="31">
        <f>SUM(W3:W22)</f>
        <v>266.682</v>
      </c>
      <c r="XEZ23" s="32"/>
      <c r="XFA23" s="32"/>
      <c r="XFB23" s="32"/>
      <c r="XFC23" s="32"/>
      <c r="XFD23" s="32"/>
    </row>
  </sheetData>
  <mergeCells count="55">
    <mergeCell ref="F1:H1"/>
    <mergeCell ref="P1:R1"/>
    <mergeCell ref="A1:A2"/>
    <mergeCell ref="A15:A16"/>
    <mergeCell ref="A17:A18"/>
    <mergeCell ref="A19:A20"/>
    <mergeCell ref="B1:B2"/>
    <mergeCell ref="B15:B16"/>
    <mergeCell ref="B17:B18"/>
    <mergeCell ref="B19:B20"/>
    <mergeCell ref="C1:C2"/>
    <mergeCell ref="C15:C16"/>
    <mergeCell ref="C17:C18"/>
    <mergeCell ref="C19:C20"/>
    <mergeCell ref="D1:D2"/>
    <mergeCell ref="D15:D16"/>
    <mergeCell ref="D17:D18"/>
    <mergeCell ref="D19:D20"/>
    <mergeCell ref="E1:E2"/>
    <mergeCell ref="E15:E16"/>
    <mergeCell ref="E17:E18"/>
    <mergeCell ref="E19:E20"/>
    <mergeCell ref="F15:F16"/>
    <mergeCell ref="F17:F18"/>
    <mergeCell ref="F19:F20"/>
    <mergeCell ref="G15:G16"/>
    <mergeCell ref="G17:G18"/>
    <mergeCell ref="G19:G20"/>
    <mergeCell ref="H15:H16"/>
    <mergeCell ref="H17:H18"/>
    <mergeCell ref="H19:H20"/>
    <mergeCell ref="I1:I2"/>
    <mergeCell ref="I15:I16"/>
    <mergeCell ref="I17:I18"/>
    <mergeCell ref="I19:I20"/>
    <mergeCell ref="J1:J2"/>
    <mergeCell ref="J15:J16"/>
    <mergeCell ref="J17:J18"/>
    <mergeCell ref="J19:J20"/>
    <mergeCell ref="K1:K2"/>
    <mergeCell ref="K15:K16"/>
    <mergeCell ref="K17:K18"/>
    <mergeCell ref="K19:K20"/>
    <mergeCell ref="L1:L2"/>
    <mergeCell ref="L15:L16"/>
    <mergeCell ref="L17:L18"/>
    <mergeCell ref="L19:L20"/>
    <mergeCell ref="M1:M2"/>
    <mergeCell ref="N1:N2"/>
    <mergeCell ref="O1:O2"/>
    <mergeCell ref="S1:S2"/>
    <mergeCell ref="T1:T2"/>
    <mergeCell ref="U1:U2"/>
    <mergeCell ref="V1:V2"/>
    <mergeCell ref="W1:W2"/>
  </mergeCells>
  <pageMargins left="0.354166666666667" right="0.0388888888888889" top="0.314583333333333" bottom="0.0388888888888889" header="0.3" footer="0.3"/>
  <pageSetup paperSize="9" scale="80" orientation="landscape"/>
  <headerFooter/>
  <ignoredErrors>
    <ignoredError sqref="T17:T2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topLeftCell="B1" workbookViewId="0">
      <selection activeCell="AB20" sqref="AB20"/>
    </sheetView>
  </sheetViews>
  <sheetFormatPr defaultColWidth="7.87272727272727" defaultRowHeight="14.5"/>
  <cols>
    <col min="1" max="2" width="10.7545454545455" style="5" customWidth="1"/>
    <col min="3" max="3" width="12.1272727272727" style="5" customWidth="1"/>
    <col min="4" max="4" width="10.7545454545455" style="5" customWidth="1"/>
    <col min="5" max="5" width="13.8636363636364" style="5" customWidth="1"/>
    <col min="6" max="8" width="6.12727272727273" style="5" customWidth="1"/>
    <col min="9" max="9" width="9.87272727272727" style="5" customWidth="1"/>
    <col min="10" max="10" width="14.4" style="5" customWidth="1"/>
    <col min="11" max="11" width="7.25454545454545" style="5" customWidth="1"/>
    <col min="12" max="12" width="5.83636363636364" style="5" customWidth="1"/>
    <col min="13" max="14" width="5.12727272727273" style="5" customWidth="1"/>
    <col min="15" max="15" width="5.37272727272727" style="5" customWidth="1"/>
    <col min="16" max="18" width="4.5" style="6" hidden="1" customWidth="1"/>
    <col min="19" max="21" width="5.37272727272727" style="7" hidden="1" customWidth="1"/>
    <col min="22" max="23" width="7.25454545454545" style="7" hidden="1" customWidth="1"/>
    <col min="24" max="35" width="8" style="3" customWidth="1"/>
    <col min="36" max="16379" width="7.87272727272727" style="3"/>
    <col min="16380" max="16384" width="7.87272727272727" style="8"/>
  </cols>
  <sheetData>
    <row r="1" s="1" customFormat="1" spans="1:23">
      <c r="A1" s="9" t="s">
        <v>0</v>
      </c>
      <c r="B1" s="10" t="s">
        <v>1</v>
      </c>
      <c r="C1" s="10" t="s">
        <v>2</v>
      </c>
      <c r="D1" s="9" t="s">
        <v>3</v>
      </c>
      <c r="E1" s="10" t="s">
        <v>4</v>
      </c>
      <c r="F1" s="9" t="s">
        <v>5</v>
      </c>
      <c r="G1" s="10"/>
      <c r="H1" s="10"/>
      <c r="I1" s="9" t="s">
        <v>6</v>
      </c>
      <c r="J1" s="9" t="s">
        <v>7</v>
      </c>
      <c r="K1" s="9" t="s">
        <v>8</v>
      </c>
      <c r="L1" s="9" t="s">
        <v>9</v>
      </c>
      <c r="M1" s="9" t="s">
        <v>10</v>
      </c>
      <c r="N1" s="9" t="s">
        <v>11</v>
      </c>
      <c r="O1" s="18" t="s">
        <v>12</v>
      </c>
      <c r="P1" s="19" t="s">
        <v>13</v>
      </c>
      <c r="Q1" s="25"/>
      <c r="R1" s="26"/>
      <c r="S1" s="27" t="s">
        <v>14</v>
      </c>
      <c r="T1" s="27" t="s">
        <v>15</v>
      </c>
      <c r="U1" s="27" t="s">
        <v>16</v>
      </c>
      <c r="V1" s="27" t="s">
        <v>17</v>
      </c>
      <c r="W1" s="27" t="s">
        <v>18</v>
      </c>
    </row>
    <row r="2" s="2" customFormat="1" spans="1:35">
      <c r="A2" s="10"/>
      <c r="B2" s="10"/>
      <c r="C2" s="10"/>
      <c r="D2" s="10"/>
      <c r="E2" s="10"/>
      <c r="F2" s="10" t="s">
        <v>60</v>
      </c>
      <c r="G2" s="10" t="s">
        <v>61</v>
      </c>
      <c r="H2" s="10" t="s">
        <v>62</v>
      </c>
      <c r="I2" s="10"/>
      <c r="J2" s="10"/>
      <c r="K2" s="10"/>
      <c r="L2" s="10"/>
      <c r="M2" s="10"/>
      <c r="N2" s="10"/>
      <c r="O2" s="20"/>
      <c r="P2" s="9" t="s">
        <v>22</v>
      </c>
      <c r="Q2" s="9" t="s">
        <v>23</v>
      </c>
      <c r="R2" s="9" t="s">
        <v>24</v>
      </c>
      <c r="S2" s="28"/>
      <c r="T2" s="28"/>
      <c r="U2" s="28"/>
      <c r="V2" s="28"/>
      <c r="W2" s="28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</row>
    <row r="3" s="3" customFormat="1" spans="1:23">
      <c r="A3" s="11" t="s">
        <v>68</v>
      </c>
      <c r="B3" s="11">
        <v>1582067</v>
      </c>
      <c r="C3" s="11" t="s">
        <v>26</v>
      </c>
      <c r="D3" s="12" t="s">
        <v>69</v>
      </c>
      <c r="E3" s="12" t="s">
        <v>70</v>
      </c>
      <c r="F3" s="11">
        <v>1</v>
      </c>
      <c r="G3" s="11">
        <v>2</v>
      </c>
      <c r="H3" s="11">
        <v>3</v>
      </c>
      <c r="I3" s="11">
        <v>6</v>
      </c>
      <c r="J3" s="11" t="s">
        <v>29</v>
      </c>
      <c r="K3" s="11">
        <v>82</v>
      </c>
      <c r="L3" s="11">
        <v>492</v>
      </c>
      <c r="M3" s="11">
        <v>2</v>
      </c>
      <c r="N3" s="11">
        <f>M3*I3</f>
        <v>12</v>
      </c>
      <c r="O3" s="21">
        <f>K3/M3</f>
        <v>41</v>
      </c>
      <c r="P3" s="22">
        <v>45</v>
      </c>
      <c r="Q3" s="22">
        <v>25</v>
      </c>
      <c r="R3" s="22">
        <v>43</v>
      </c>
      <c r="S3" s="30">
        <f>T3+1</f>
        <v>2.748</v>
      </c>
      <c r="T3" s="30">
        <f t="shared" ref="T3:T7" si="0">(0.134+0.142*2+0.152*3)*2</f>
        <v>1.748</v>
      </c>
      <c r="U3" s="30">
        <f>P3*Q3*R3/1000000</f>
        <v>0.048375</v>
      </c>
      <c r="V3" s="30">
        <f>S3*O3</f>
        <v>112.668</v>
      </c>
      <c r="W3" s="30">
        <f>T3*O3</f>
        <v>71.668</v>
      </c>
    </row>
    <row r="4" s="3" customFormat="1" spans="1:23">
      <c r="A4" s="11" t="s">
        <v>68</v>
      </c>
      <c r="B4" s="11">
        <v>1581730</v>
      </c>
      <c r="C4" s="11" t="s">
        <v>26</v>
      </c>
      <c r="D4" s="12" t="s">
        <v>69</v>
      </c>
      <c r="E4" s="12" t="s">
        <v>70</v>
      </c>
      <c r="F4" s="11">
        <v>1</v>
      </c>
      <c r="G4" s="11">
        <v>2</v>
      </c>
      <c r="H4" s="11">
        <v>3</v>
      </c>
      <c r="I4" s="11">
        <v>6</v>
      </c>
      <c r="J4" s="11" t="s">
        <v>30</v>
      </c>
      <c r="K4" s="11">
        <v>18</v>
      </c>
      <c r="L4" s="11">
        <v>108</v>
      </c>
      <c r="M4" s="11">
        <f>M3</f>
        <v>2</v>
      </c>
      <c r="N4" s="11">
        <f>M4*I4</f>
        <v>12</v>
      </c>
      <c r="O4" s="21">
        <f>K4/M4</f>
        <v>9</v>
      </c>
      <c r="P4" s="22">
        <v>45</v>
      </c>
      <c r="Q4" s="22">
        <v>25</v>
      </c>
      <c r="R4" s="22">
        <v>43</v>
      </c>
      <c r="S4" s="30">
        <f t="shared" ref="S4:S27" si="1">T4+1</f>
        <v>2.748</v>
      </c>
      <c r="T4" s="30">
        <f t="shared" si="0"/>
        <v>1.748</v>
      </c>
      <c r="U4" s="30">
        <f t="shared" ref="U4:U27" si="2">P4*Q4*R4/1000000</f>
        <v>0.048375</v>
      </c>
      <c r="V4" s="30">
        <f t="shared" ref="V4:V27" si="3">S4*O4</f>
        <v>24.732</v>
      </c>
      <c r="W4" s="30">
        <f t="shared" ref="W4:W27" si="4">T4*O4</f>
        <v>15.732</v>
      </c>
    </row>
    <row r="5" s="3" customFormat="1" spans="1:23">
      <c r="A5" s="13" t="s">
        <v>68</v>
      </c>
      <c r="B5" s="13">
        <v>1581731</v>
      </c>
      <c r="C5" s="13" t="s">
        <v>26</v>
      </c>
      <c r="D5" s="14" t="s">
        <v>69</v>
      </c>
      <c r="E5" s="14" t="s">
        <v>70</v>
      </c>
      <c r="F5" s="13">
        <v>1</v>
      </c>
      <c r="G5" s="13">
        <v>2</v>
      </c>
      <c r="H5" s="13">
        <v>3</v>
      </c>
      <c r="I5" s="13">
        <v>6</v>
      </c>
      <c r="J5" s="13" t="s">
        <v>32</v>
      </c>
      <c r="K5" s="13">
        <v>9</v>
      </c>
      <c r="L5" s="13">
        <v>54</v>
      </c>
      <c r="M5" s="11">
        <f>M4</f>
        <v>2</v>
      </c>
      <c r="N5" s="11">
        <f>M5*I5</f>
        <v>12</v>
      </c>
      <c r="O5" s="21">
        <v>4</v>
      </c>
      <c r="P5" s="22">
        <v>45</v>
      </c>
      <c r="Q5" s="22">
        <v>25</v>
      </c>
      <c r="R5" s="22">
        <v>43</v>
      </c>
      <c r="S5" s="30">
        <f t="shared" si="1"/>
        <v>2.748</v>
      </c>
      <c r="T5" s="30">
        <f t="shared" si="0"/>
        <v>1.748</v>
      </c>
      <c r="U5" s="30">
        <f t="shared" si="2"/>
        <v>0.048375</v>
      </c>
      <c r="V5" s="30">
        <f t="shared" si="3"/>
        <v>10.992</v>
      </c>
      <c r="W5" s="30">
        <f t="shared" si="4"/>
        <v>6.992</v>
      </c>
    </row>
    <row r="6" s="3" customFormat="1" spans="1:23">
      <c r="A6" s="15"/>
      <c r="B6" s="15"/>
      <c r="C6" s="15"/>
      <c r="D6" s="16"/>
      <c r="E6" s="16"/>
      <c r="F6" s="15"/>
      <c r="G6" s="15"/>
      <c r="H6" s="15"/>
      <c r="I6" s="15"/>
      <c r="J6" s="15"/>
      <c r="K6" s="15"/>
      <c r="L6" s="15"/>
      <c r="M6" s="11">
        <v>1</v>
      </c>
      <c r="N6" s="11">
        <v>6</v>
      </c>
      <c r="O6" s="21">
        <v>1</v>
      </c>
      <c r="P6" s="22">
        <v>43</v>
      </c>
      <c r="Q6" s="22">
        <v>23</v>
      </c>
      <c r="R6" s="22">
        <v>25</v>
      </c>
      <c r="S6" s="30">
        <f t="shared" si="1"/>
        <v>1.874</v>
      </c>
      <c r="T6" s="30">
        <f t="shared" ref="T6:T11" si="5">0.134+0.142*2+0.152*3</f>
        <v>0.874</v>
      </c>
      <c r="U6" s="30">
        <f t="shared" si="2"/>
        <v>0.024725</v>
      </c>
      <c r="V6" s="30">
        <f t="shared" si="3"/>
        <v>1.874</v>
      </c>
      <c r="W6" s="30">
        <f t="shared" si="4"/>
        <v>0.874</v>
      </c>
    </row>
    <row r="7" s="3" customFormat="1" spans="1:23">
      <c r="A7" s="13" t="s">
        <v>68</v>
      </c>
      <c r="B7" s="13">
        <v>1581733</v>
      </c>
      <c r="C7" s="13" t="s">
        <v>26</v>
      </c>
      <c r="D7" s="14" t="s">
        <v>69</v>
      </c>
      <c r="E7" s="14" t="s">
        <v>70</v>
      </c>
      <c r="F7" s="13">
        <v>1</v>
      </c>
      <c r="G7" s="13">
        <v>2</v>
      </c>
      <c r="H7" s="13">
        <v>3</v>
      </c>
      <c r="I7" s="13">
        <v>6</v>
      </c>
      <c r="J7" s="13" t="s">
        <v>48</v>
      </c>
      <c r="K7" s="13">
        <v>11</v>
      </c>
      <c r="L7" s="13">
        <v>66</v>
      </c>
      <c r="M7" s="11">
        <f>M5</f>
        <v>2</v>
      </c>
      <c r="N7" s="11">
        <f>M7*I7</f>
        <v>12</v>
      </c>
      <c r="O7" s="21">
        <v>5</v>
      </c>
      <c r="P7" s="22">
        <v>45</v>
      </c>
      <c r="Q7" s="22">
        <v>25</v>
      </c>
      <c r="R7" s="22">
        <v>43</v>
      </c>
      <c r="S7" s="30">
        <f t="shared" si="1"/>
        <v>2.748</v>
      </c>
      <c r="T7" s="30">
        <f t="shared" si="0"/>
        <v>1.748</v>
      </c>
      <c r="U7" s="30">
        <f t="shared" si="2"/>
        <v>0.048375</v>
      </c>
      <c r="V7" s="30">
        <f t="shared" si="3"/>
        <v>13.74</v>
      </c>
      <c r="W7" s="30">
        <f t="shared" si="4"/>
        <v>8.74</v>
      </c>
    </row>
    <row r="8" s="3" customFormat="1" spans="1:23">
      <c r="A8" s="15"/>
      <c r="B8" s="15"/>
      <c r="C8" s="15"/>
      <c r="D8" s="16"/>
      <c r="E8" s="16"/>
      <c r="F8" s="15"/>
      <c r="G8" s="15"/>
      <c r="H8" s="15"/>
      <c r="I8" s="15"/>
      <c r="J8" s="15"/>
      <c r="K8" s="15"/>
      <c r="L8" s="15"/>
      <c r="M8" s="11">
        <v>1</v>
      </c>
      <c r="N8" s="11">
        <v>6</v>
      </c>
      <c r="O8" s="21">
        <v>1</v>
      </c>
      <c r="P8" s="22">
        <v>43</v>
      </c>
      <c r="Q8" s="22">
        <v>23</v>
      </c>
      <c r="R8" s="22">
        <v>25</v>
      </c>
      <c r="S8" s="30">
        <f t="shared" si="1"/>
        <v>1.874</v>
      </c>
      <c r="T8" s="30">
        <f t="shared" si="5"/>
        <v>0.874</v>
      </c>
      <c r="U8" s="30">
        <f t="shared" si="2"/>
        <v>0.024725</v>
      </c>
      <c r="V8" s="30">
        <f t="shared" si="3"/>
        <v>1.874</v>
      </c>
      <c r="W8" s="30">
        <f t="shared" si="4"/>
        <v>0.874</v>
      </c>
    </row>
    <row r="9" s="3" customFormat="1" spans="1:23">
      <c r="A9" s="11" t="s">
        <v>68</v>
      </c>
      <c r="B9" s="11">
        <v>1581735</v>
      </c>
      <c r="C9" s="11" t="s">
        <v>26</v>
      </c>
      <c r="D9" s="12" t="s">
        <v>69</v>
      </c>
      <c r="E9" s="12" t="s">
        <v>70</v>
      </c>
      <c r="F9" s="11">
        <v>1</v>
      </c>
      <c r="G9" s="11">
        <v>2</v>
      </c>
      <c r="H9" s="11">
        <v>3</v>
      </c>
      <c r="I9" s="11">
        <v>6</v>
      </c>
      <c r="J9" s="11" t="s">
        <v>49</v>
      </c>
      <c r="K9" s="11">
        <v>6</v>
      </c>
      <c r="L9" s="11">
        <v>36</v>
      </c>
      <c r="M9" s="11">
        <f>M7</f>
        <v>2</v>
      </c>
      <c r="N9" s="11">
        <f>M9*I9</f>
        <v>12</v>
      </c>
      <c r="O9" s="21">
        <f>K9/M9</f>
        <v>3</v>
      </c>
      <c r="P9" s="22">
        <v>45</v>
      </c>
      <c r="Q9" s="22">
        <v>25</v>
      </c>
      <c r="R9" s="22">
        <v>43</v>
      </c>
      <c r="S9" s="30">
        <f t="shared" si="1"/>
        <v>2.748</v>
      </c>
      <c r="T9" s="30">
        <f t="shared" ref="T9:T12" si="6">(0.134+0.142*2+0.152*3)*2</f>
        <v>1.748</v>
      </c>
      <c r="U9" s="30">
        <f t="shared" si="2"/>
        <v>0.048375</v>
      </c>
      <c r="V9" s="30">
        <f t="shared" si="3"/>
        <v>8.244</v>
      </c>
      <c r="W9" s="30">
        <f t="shared" si="4"/>
        <v>5.244</v>
      </c>
    </row>
    <row r="10" s="3" customFormat="1" spans="1:23">
      <c r="A10" s="13" t="s">
        <v>68</v>
      </c>
      <c r="B10" s="13">
        <v>1581736</v>
      </c>
      <c r="C10" s="13" t="s">
        <v>26</v>
      </c>
      <c r="D10" s="14" t="s">
        <v>69</v>
      </c>
      <c r="E10" s="14" t="s">
        <v>70</v>
      </c>
      <c r="F10" s="13">
        <v>1</v>
      </c>
      <c r="G10" s="13">
        <v>2</v>
      </c>
      <c r="H10" s="13">
        <v>3</v>
      </c>
      <c r="I10" s="13">
        <v>6</v>
      </c>
      <c r="J10" s="13" t="s">
        <v>33</v>
      </c>
      <c r="K10" s="13">
        <v>5</v>
      </c>
      <c r="L10" s="13">
        <v>30</v>
      </c>
      <c r="M10" s="11">
        <f>M9</f>
        <v>2</v>
      </c>
      <c r="N10" s="11">
        <f>M10*I10</f>
        <v>12</v>
      </c>
      <c r="O10" s="21">
        <v>2</v>
      </c>
      <c r="P10" s="22">
        <v>45</v>
      </c>
      <c r="Q10" s="22">
        <v>25</v>
      </c>
      <c r="R10" s="22">
        <v>43</v>
      </c>
      <c r="S10" s="30">
        <f t="shared" si="1"/>
        <v>2.748</v>
      </c>
      <c r="T10" s="30">
        <f t="shared" si="6"/>
        <v>1.748</v>
      </c>
      <c r="U10" s="30">
        <f t="shared" si="2"/>
        <v>0.048375</v>
      </c>
      <c r="V10" s="30">
        <f t="shared" si="3"/>
        <v>5.496</v>
      </c>
      <c r="W10" s="30">
        <f t="shared" si="4"/>
        <v>3.496</v>
      </c>
    </row>
    <row r="11" s="3" customFormat="1" spans="1:23">
      <c r="A11" s="15"/>
      <c r="B11" s="15"/>
      <c r="C11" s="15"/>
      <c r="D11" s="16"/>
      <c r="E11" s="16"/>
      <c r="F11" s="15"/>
      <c r="G11" s="15"/>
      <c r="H11" s="15"/>
      <c r="I11" s="15"/>
      <c r="J11" s="15"/>
      <c r="K11" s="15"/>
      <c r="L11" s="15"/>
      <c r="M11" s="11">
        <v>1</v>
      </c>
      <c r="N11" s="11">
        <v>6</v>
      </c>
      <c r="O11" s="21">
        <v>1</v>
      </c>
      <c r="P11" s="22">
        <v>43</v>
      </c>
      <c r="Q11" s="22">
        <v>23</v>
      </c>
      <c r="R11" s="22">
        <v>25</v>
      </c>
      <c r="S11" s="30">
        <f t="shared" si="1"/>
        <v>1.874</v>
      </c>
      <c r="T11" s="30">
        <f t="shared" si="5"/>
        <v>0.874</v>
      </c>
      <c r="U11" s="30">
        <f t="shared" si="2"/>
        <v>0.024725</v>
      </c>
      <c r="V11" s="30">
        <f t="shared" si="3"/>
        <v>1.874</v>
      </c>
      <c r="W11" s="30">
        <f t="shared" si="4"/>
        <v>0.874</v>
      </c>
    </row>
    <row r="12" s="3" customFormat="1" spans="1:23">
      <c r="A12" s="13" t="s">
        <v>68</v>
      </c>
      <c r="B12" s="13">
        <v>1581738</v>
      </c>
      <c r="C12" s="13" t="s">
        <v>26</v>
      </c>
      <c r="D12" s="14" t="s">
        <v>69</v>
      </c>
      <c r="E12" s="14" t="s">
        <v>70</v>
      </c>
      <c r="F12" s="13">
        <v>1</v>
      </c>
      <c r="G12" s="13">
        <v>2</v>
      </c>
      <c r="H12" s="13">
        <v>3</v>
      </c>
      <c r="I12" s="13">
        <v>6</v>
      </c>
      <c r="J12" s="13" t="s">
        <v>34</v>
      </c>
      <c r="K12" s="13">
        <v>7</v>
      </c>
      <c r="L12" s="13">
        <v>42</v>
      </c>
      <c r="M12" s="11">
        <f>M10</f>
        <v>2</v>
      </c>
      <c r="N12" s="11">
        <f>M12*I12</f>
        <v>12</v>
      </c>
      <c r="O12" s="21">
        <v>3</v>
      </c>
      <c r="P12" s="22">
        <v>45</v>
      </c>
      <c r="Q12" s="22">
        <v>25</v>
      </c>
      <c r="R12" s="22">
        <v>43</v>
      </c>
      <c r="S12" s="30">
        <f t="shared" si="1"/>
        <v>2.748</v>
      </c>
      <c r="T12" s="30">
        <f t="shared" si="6"/>
        <v>1.748</v>
      </c>
      <c r="U12" s="30">
        <f t="shared" si="2"/>
        <v>0.048375</v>
      </c>
      <c r="V12" s="30">
        <f t="shared" si="3"/>
        <v>8.244</v>
      </c>
      <c r="W12" s="30">
        <f t="shared" si="4"/>
        <v>5.244</v>
      </c>
    </row>
    <row r="13" s="3" customFormat="1" spans="1:23">
      <c r="A13" s="15"/>
      <c r="B13" s="15"/>
      <c r="C13" s="15"/>
      <c r="D13" s="16"/>
      <c r="E13" s="16"/>
      <c r="F13" s="15"/>
      <c r="G13" s="15"/>
      <c r="H13" s="15"/>
      <c r="I13" s="15"/>
      <c r="J13" s="15"/>
      <c r="K13" s="15"/>
      <c r="L13" s="15"/>
      <c r="M13" s="11">
        <v>1</v>
      </c>
      <c r="N13" s="11">
        <v>6</v>
      </c>
      <c r="O13" s="21">
        <v>1</v>
      </c>
      <c r="P13" s="22">
        <v>43</v>
      </c>
      <c r="Q13" s="22">
        <v>23</v>
      </c>
      <c r="R13" s="22">
        <v>25</v>
      </c>
      <c r="S13" s="30">
        <f t="shared" si="1"/>
        <v>1.874</v>
      </c>
      <c r="T13" s="30">
        <f t="shared" ref="T13:T18" si="7">0.134+0.142*2+0.152*3</f>
        <v>0.874</v>
      </c>
      <c r="U13" s="30">
        <f t="shared" si="2"/>
        <v>0.024725</v>
      </c>
      <c r="V13" s="30">
        <f t="shared" si="3"/>
        <v>1.874</v>
      </c>
      <c r="W13" s="30">
        <f t="shared" si="4"/>
        <v>0.874</v>
      </c>
    </row>
    <row r="14" s="3" customFormat="1" spans="1:23">
      <c r="A14" s="11" t="s">
        <v>68</v>
      </c>
      <c r="B14" s="11">
        <v>1581739</v>
      </c>
      <c r="C14" s="11" t="s">
        <v>26</v>
      </c>
      <c r="D14" s="12" t="s">
        <v>69</v>
      </c>
      <c r="E14" s="12" t="s">
        <v>70</v>
      </c>
      <c r="F14" s="11">
        <v>1</v>
      </c>
      <c r="G14" s="11">
        <v>2</v>
      </c>
      <c r="H14" s="11">
        <v>3</v>
      </c>
      <c r="I14" s="11">
        <v>6</v>
      </c>
      <c r="J14" s="11" t="s">
        <v>50</v>
      </c>
      <c r="K14" s="11">
        <v>4</v>
      </c>
      <c r="L14" s="11">
        <v>24</v>
      </c>
      <c r="M14" s="11">
        <f>M12</f>
        <v>2</v>
      </c>
      <c r="N14" s="11">
        <f>M14*I14</f>
        <v>12</v>
      </c>
      <c r="O14" s="21">
        <f>K14/M14</f>
        <v>2</v>
      </c>
      <c r="P14" s="22">
        <v>45</v>
      </c>
      <c r="Q14" s="22">
        <v>25</v>
      </c>
      <c r="R14" s="22">
        <v>43</v>
      </c>
      <c r="S14" s="30">
        <f t="shared" si="1"/>
        <v>2.748</v>
      </c>
      <c r="T14" s="30">
        <f t="shared" ref="T14:T17" si="8">(0.134+0.142*2+0.152*3)*2</f>
        <v>1.748</v>
      </c>
      <c r="U14" s="30">
        <f t="shared" si="2"/>
        <v>0.048375</v>
      </c>
      <c r="V14" s="30">
        <f t="shared" si="3"/>
        <v>5.496</v>
      </c>
      <c r="W14" s="30">
        <f t="shared" si="4"/>
        <v>3.496</v>
      </c>
    </row>
    <row r="15" s="3" customFormat="1" spans="1:23">
      <c r="A15" s="13" t="s">
        <v>68</v>
      </c>
      <c r="B15" s="13">
        <v>1581740</v>
      </c>
      <c r="C15" s="13" t="s">
        <v>26</v>
      </c>
      <c r="D15" s="14" t="s">
        <v>69</v>
      </c>
      <c r="E15" s="14" t="s">
        <v>70</v>
      </c>
      <c r="F15" s="13">
        <v>1</v>
      </c>
      <c r="G15" s="13">
        <v>2</v>
      </c>
      <c r="H15" s="13">
        <v>3</v>
      </c>
      <c r="I15" s="13">
        <v>6</v>
      </c>
      <c r="J15" s="13" t="s">
        <v>31</v>
      </c>
      <c r="K15" s="13">
        <v>7</v>
      </c>
      <c r="L15" s="13">
        <v>42</v>
      </c>
      <c r="M15" s="11">
        <f>M14</f>
        <v>2</v>
      </c>
      <c r="N15" s="11">
        <f>M15*I15</f>
        <v>12</v>
      </c>
      <c r="O15" s="21">
        <v>3</v>
      </c>
      <c r="P15" s="22">
        <v>45</v>
      </c>
      <c r="Q15" s="22">
        <v>25</v>
      </c>
      <c r="R15" s="22">
        <v>43</v>
      </c>
      <c r="S15" s="30">
        <f t="shared" si="1"/>
        <v>2.748</v>
      </c>
      <c r="T15" s="30">
        <f t="shared" si="8"/>
        <v>1.748</v>
      </c>
      <c r="U15" s="30">
        <f t="shared" si="2"/>
        <v>0.048375</v>
      </c>
      <c r="V15" s="30">
        <f t="shared" si="3"/>
        <v>8.244</v>
      </c>
      <c r="W15" s="30">
        <f t="shared" si="4"/>
        <v>5.244</v>
      </c>
    </row>
    <row r="16" s="3" customFormat="1" spans="1:23">
      <c r="A16" s="15"/>
      <c r="B16" s="15"/>
      <c r="C16" s="15"/>
      <c r="D16" s="16"/>
      <c r="E16" s="16"/>
      <c r="F16" s="15"/>
      <c r="G16" s="15"/>
      <c r="H16" s="15"/>
      <c r="I16" s="15"/>
      <c r="J16" s="15"/>
      <c r="K16" s="15"/>
      <c r="L16" s="15"/>
      <c r="M16" s="11">
        <v>1</v>
      </c>
      <c r="N16" s="11">
        <v>6</v>
      </c>
      <c r="O16" s="21">
        <v>1</v>
      </c>
      <c r="P16" s="22">
        <v>43</v>
      </c>
      <c r="Q16" s="22">
        <v>23</v>
      </c>
      <c r="R16" s="22">
        <v>25</v>
      </c>
      <c r="S16" s="30">
        <f t="shared" si="1"/>
        <v>1.874</v>
      </c>
      <c r="T16" s="30">
        <f t="shared" si="7"/>
        <v>0.874</v>
      </c>
      <c r="U16" s="30">
        <f t="shared" si="2"/>
        <v>0.024725</v>
      </c>
      <c r="V16" s="30">
        <f t="shared" si="3"/>
        <v>1.874</v>
      </c>
      <c r="W16" s="30">
        <f t="shared" si="4"/>
        <v>0.874</v>
      </c>
    </row>
    <row r="17" s="3" customFormat="1" spans="1:23">
      <c r="A17" s="13" t="s">
        <v>68</v>
      </c>
      <c r="B17" s="13">
        <v>1581741</v>
      </c>
      <c r="C17" s="13" t="s">
        <v>26</v>
      </c>
      <c r="D17" s="14" t="s">
        <v>69</v>
      </c>
      <c r="E17" s="14" t="s">
        <v>70</v>
      </c>
      <c r="F17" s="13">
        <v>1</v>
      </c>
      <c r="G17" s="13">
        <v>2</v>
      </c>
      <c r="H17" s="13">
        <v>3</v>
      </c>
      <c r="I17" s="13">
        <v>6</v>
      </c>
      <c r="J17" s="13" t="s">
        <v>35</v>
      </c>
      <c r="K17" s="13">
        <v>5</v>
      </c>
      <c r="L17" s="13">
        <v>30</v>
      </c>
      <c r="M17" s="11">
        <f>M15</f>
        <v>2</v>
      </c>
      <c r="N17" s="11">
        <f>M17*I17</f>
        <v>12</v>
      </c>
      <c r="O17" s="21">
        <v>2</v>
      </c>
      <c r="P17" s="22">
        <v>45</v>
      </c>
      <c r="Q17" s="22">
        <v>25</v>
      </c>
      <c r="R17" s="22">
        <v>43</v>
      </c>
      <c r="S17" s="30">
        <f t="shared" si="1"/>
        <v>2.748</v>
      </c>
      <c r="T17" s="30">
        <f t="shared" si="8"/>
        <v>1.748</v>
      </c>
      <c r="U17" s="30">
        <f t="shared" si="2"/>
        <v>0.048375</v>
      </c>
      <c r="V17" s="30">
        <f t="shared" si="3"/>
        <v>5.496</v>
      </c>
      <c r="W17" s="30">
        <f t="shared" si="4"/>
        <v>3.496</v>
      </c>
    </row>
    <row r="18" s="3" customFormat="1" spans="1:23">
      <c r="A18" s="15"/>
      <c r="B18" s="15"/>
      <c r="C18" s="15"/>
      <c r="D18" s="16"/>
      <c r="E18" s="16"/>
      <c r="F18" s="15"/>
      <c r="G18" s="15"/>
      <c r="H18" s="15"/>
      <c r="I18" s="15"/>
      <c r="J18" s="15"/>
      <c r="K18" s="15"/>
      <c r="L18" s="15"/>
      <c r="M18" s="11">
        <v>1</v>
      </c>
      <c r="N18" s="11">
        <v>6</v>
      </c>
      <c r="O18" s="21">
        <v>1</v>
      </c>
      <c r="P18" s="22">
        <v>43</v>
      </c>
      <c r="Q18" s="22">
        <v>23</v>
      </c>
      <c r="R18" s="22">
        <v>25</v>
      </c>
      <c r="S18" s="30">
        <f t="shared" si="1"/>
        <v>1.874</v>
      </c>
      <c r="T18" s="30">
        <f t="shared" si="7"/>
        <v>0.874</v>
      </c>
      <c r="U18" s="30">
        <f t="shared" si="2"/>
        <v>0.024725</v>
      </c>
      <c r="V18" s="30">
        <f t="shared" si="3"/>
        <v>1.874</v>
      </c>
      <c r="W18" s="30">
        <f t="shared" si="4"/>
        <v>0.874</v>
      </c>
    </row>
    <row r="19" s="3" customFormat="1" spans="1:23">
      <c r="A19" s="13" t="s">
        <v>68</v>
      </c>
      <c r="B19" s="13">
        <v>1581742</v>
      </c>
      <c r="C19" s="13" t="s">
        <v>26</v>
      </c>
      <c r="D19" s="14" t="s">
        <v>69</v>
      </c>
      <c r="E19" s="14" t="s">
        <v>70</v>
      </c>
      <c r="F19" s="13">
        <v>1</v>
      </c>
      <c r="G19" s="13">
        <v>2</v>
      </c>
      <c r="H19" s="13">
        <v>3</v>
      </c>
      <c r="I19" s="13">
        <v>6</v>
      </c>
      <c r="J19" s="13" t="s">
        <v>36</v>
      </c>
      <c r="K19" s="13">
        <v>9</v>
      </c>
      <c r="L19" s="13">
        <v>54</v>
      </c>
      <c r="M19" s="11">
        <f>M17</f>
        <v>2</v>
      </c>
      <c r="N19" s="11">
        <f>M19*I19</f>
        <v>12</v>
      </c>
      <c r="O19" s="21">
        <v>4</v>
      </c>
      <c r="P19" s="22">
        <v>45</v>
      </c>
      <c r="Q19" s="22">
        <v>25</v>
      </c>
      <c r="R19" s="22">
        <v>43</v>
      </c>
      <c r="S19" s="30">
        <f t="shared" si="1"/>
        <v>2.748</v>
      </c>
      <c r="T19" s="30">
        <f t="shared" ref="T19:T24" si="9">(0.134+0.142*2+0.152*3)*2</f>
        <v>1.748</v>
      </c>
      <c r="U19" s="30">
        <f t="shared" si="2"/>
        <v>0.048375</v>
      </c>
      <c r="V19" s="30">
        <f t="shared" si="3"/>
        <v>10.992</v>
      </c>
      <c r="W19" s="30">
        <f t="shared" si="4"/>
        <v>6.992</v>
      </c>
    </row>
    <row r="20" s="3" customFormat="1" spans="1:23">
      <c r="A20" s="15"/>
      <c r="B20" s="15"/>
      <c r="C20" s="15"/>
      <c r="D20" s="16"/>
      <c r="E20" s="16"/>
      <c r="F20" s="15"/>
      <c r="G20" s="15"/>
      <c r="H20" s="15"/>
      <c r="I20" s="15"/>
      <c r="J20" s="15"/>
      <c r="K20" s="15"/>
      <c r="L20" s="15"/>
      <c r="M20" s="11">
        <v>1</v>
      </c>
      <c r="N20" s="11">
        <v>6</v>
      </c>
      <c r="O20" s="21">
        <v>1</v>
      </c>
      <c r="P20" s="22">
        <v>43</v>
      </c>
      <c r="Q20" s="22">
        <v>23</v>
      </c>
      <c r="R20" s="22">
        <v>25</v>
      </c>
      <c r="S20" s="30">
        <f t="shared" si="1"/>
        <v>1.874</v>
      </c>
      <c r="T20" s="30">
        <f t="shared" ref="T20:T23" si="10">0.134+0.142*2+0.152*3</f>
        <v>0.874</v>
      </c>
      <c r="U20" s="30">
        <f t="shared" si="2"/>
        <v>0.024725</v>
      </c>
      <c r="V20" s="30">
        <f t="shared" si="3"/>
        <v>1.874</v>
      </c>
      <c r="W20" s="30">
        <f t="shared" si="4"/>
        <v>0.874</v>
      </c>
    </row>
    <row r="21" s="3" customFormat="1" spans="1:23">
      <c r="A21" s="13" t="s">
        <v>68</v>
      </c>
      <c r="B21" s="13">
        <v>1581745</v>
      </c>
      <c r="C21" s="13" t="s">
        <v>26</v>
      </c>
      <c r="D21" s="14" t="s">
        <v>69</v>
      </c>
      <c r="E21" s="14" t="s">
        <v>70</v>
      </c>
      <c r="F21" s="13">
        <v>1</v>
      </c>
      <c r="G21" s="13">
        <v>2</v>
      </c>
      <c r="H21" s="13">
        <v>3</v>
      </c>
      <c r="I21" s="13">
        <v>6</v>
      </c>
      <c r="J21" s="13" t="s">
        <v>51</v>
      </c>
      <c r="K21" s="13">
        <v>11</v>
      </c>
      <c r="L21" s="13">
        <v>66</v>
      </c>
      <c r="M21" s="11">
        <f>M19</f>
        <v>2</v>
      </c>
      <c r="N21" s="11">
        <f>M21*I21</f>
        <v>12</v>
      </c>
      <c r="O21" s="21">
        <v>5</v>
      </c>
      <c r="P21" s="22">
        <v>45</v>
      </c>
      <c r="Q21" s="22">
        <v>25</v>
      </c>
      <c r="R21" s="22">
        <v>43</v>
      </c>
      <c r="S21" s="30">
        <f t="shared" si="1"/>
        <v>2.748</v>
      </c>
      <c r="T21" s="30">
        <f t="shared" si="9"/>
        <v>1.748</v>
      </c>
      <c r="U21" s="30">
        <f t="shared" si="2"/>
        <v>0.048375</v>
      </c>
      <c r="V21" s="30">
        <f t="shared" si="3"/>
        <v>13.74</v>
      </c>
      <c r="W21" s="30">
        <f t="shared" si="4"/>
        <v>8.74</v>
      </c>
    </row>
    <row r="22" s="3" customFormat="1" spans="1:23">
      <c r="A22" s="15"/>
      <c r="B22" s="15"/>
      <c r="C22" s="15"/>
      <c r="D22" s="16"/>
      <c r="E22" s="16"/>
      <c r="F22" s="15"/>
      <c r="G22" s="15"/>
      <c r="H22" s="15"/>
      <c r="I22" s="15"/>
      <c r="J22" s="15"/>
      <c r="K22" s="15"/>
      <c r="L22" s="15"/>
      <c r="M22" s="11">
        <v>1</v>
      </c>
      <c r="N22" s="11">
        <v>6</v>
      </c>
      <c r="O22" s="21">
        <v>1</v>
      </c>
      <c r="P22" s="22">
        <v>43</v>
      </c>
      <c r="Q22" s="22">
        <v>23</v>
      </c>
      <c r="R22" s="22">
        <v>25</v>
      </c>
      <c r="S22" s="30">
        <f t="shared" si="1"/>
        <v>1.874</v>
      </c>
      <c r="T22" s="30">
        <f t="shared" si="10"/>
        <v>0.874</v>
      </c>
      <c r="U22" s="30">
        <f t="shared" si="2"/>
        <v>0.024725</v>
      </c>
      <c r="V22" s="30">
        <f t="shared" si="3"/>
        <v>1.874</v>
      </c>
      <c r="W22" s="30">
        <f t="shared" si="4"/>
        <v>0.874</v>
      </c>
    </row>
    <row r="23" s="3" customFormat="1" spans="1:23">
      <c r="A23" s="11" t="s">
        <v>68</v>
      </c>
      <c r="B23" s="11">
        <v>1581747</v>
      </c>
      <c r="C23" s="11" t="s">
        <v>26</v>
      </c>
      <c r="D23" s="12" t="s">
        <v>69</v>
      </c>
      <c r="E23" s="12" t="s">
        <v>70</v>
      </c>
      <c r="F23" s="11">
        <v>1</v>
      </c>
      <c r="G23" s="11">
        <v>2</v>
      </c>
      <c r="H23" s="11">
        <v>3</v>
      </c>
      <c r="I23" s="11">
        <v>6</v>
      </c>
      <c r="J23" s="11" t="s">
        <v>52</v>
      </c>
      <c r="K23" s="11">
        <v>1</v>
      </c>
      <c r="L23" s="11">
        <v>6</v>
      </c>
      <c r="M23" s="11">
        <v>1</v>
      </c>
      <c r="N23" s="11">
        <f>M23*I23</f>
        <v>6</v>
      </c>
      <c r="O23" s="21">
        <v>1</v>
      </c>
      <c r="P23" s="22">
        <v>43</v>
      </c>
      <c r="Q23" s="22">
        <v>23</v>
      </c>
      <c r="R23" s="22">
        <v>25</v>
      </c>
      <c r="S23" s="30">
        <f t="shared" si="1"/>
        <v>1.874</v>
      </c>
      <c r="T23" s="30">
        <f t="shared" si="10"/>
        <v>0.874</v>
      </c>
      <c r="U23" s="30">
        <f t="shared" si="2"/>
        <v>0.024725</v>
      </c>
      <c r="V23" s="30">
        <f t="shared" si="3"/>
        <v>1.874</v>
      </c>
      <c r="W23" s="30">
        <f t="shared" si="4"/>
        <v>0.874</v>
      </c>
    </row>
    <row r="24" s="3" customFormat="1" spans="1:23">
      <c r="A24" s="13" t="s">
        <v>68</v>
      </c>
      <c r="B24" s="13">
        <v>1581750</v>
      </c>
      <c r="C24" s="13" t="s">
        <v>26</v>
      </c>
      <c r="D24" s="14" t="s">
        <v>69</v>
      </c>
      <c r="E24" s="14" t="s">
        <v>71</v>
      </c>
      <c r="F24" s="13">
        <v>1</v>
      </c>
      <c r="G24" s="13">
        <v>2</v>
      </c>
      <c r="H24" s="13">
        <v>3</v>
      </c>
      <c r="I24" s="13">
        <v>6</v>
      </c>
      <c r="J24" s="13" t="s">
        <v>38</v>
      </c>
      <c r="K24" s="13">
        <v>15</v>
      </c>
      <c r="L24" s="13">
        <v>90</v>
      </c>
      <c r="M24" s="11">
        <v>2</v>
      </c>
      <c r="N24" s="11">
        <f>M24*I24</f>
        <v>12</v>
      </c>
      <c r="O24" s="21">
        <v>7</v>
      </c>
      <c r="P24" s="22">
        <v>45</v>
      </c>
      <c r="Q24" s="22">
        <v>25</v>
      </c>
      <c r="R24" s="22">
        <v>43</v>
      </c>
      <c r="S24" s="30">
        <f t="shared" si="1"/>
        <v>2.748</v>
      </c>
      <c r="T24" s="30">
        <f t="shared" si="9"/>
        <v>1.748</v>
      </c>
      <c r="U24" s="30">
        <f t="shared" si="2"/>
        <v>0.048375</v>
      </c>
      <c r="V24" s="30">
        <f t="shared" si="3"/>
        <v>19.236</v>
      </c>
      <c r="W24" s="30">
        <f t="shared" si="4"/>
        <v>12.236</v>
      </c>
    </row>
    <row r="25" s="3" customFormat="1" spans="1:23">
      <c r="A25" s="15"/>
      <c r="B25" s="15"/>
      <c r="C25" s="15"/>
      <c r="D25" s="16"/>
      <c r="E25" s="16"/>
      <c r="F25" s="15"/>
      <c r="G25" s="15"/>
      <c r="H25" s="15"/>
      <c r="I25" s="15"/>
      <c r="J25" s="15"/>
      <c r="K25" s="15"/>
      <c r="L25" s="15"/>
      <c r="M25" s="11">
        <v>1</v>
      </c>
      <c r="N25" s="11">
        <v>6</v>
      </c>
      <c r="O25" s="21">
        <v>1</v>
      </c>
      <c r="P25" s="22">
        <v>43</v>
      </c>
      <c r="Q25" s="22">
        <v>23</v>
      </c>
      <c r="R25" s="22">
        <v>25</v>
      </c>
      <c r="S25" s="30">
        <f t="shared" si="1"/>
        <v>1.874</v>
      </c>
      <c r="T25" s="30">
        <f>0.134+0.142*2+0.152*3</f>
        <v>0.874</v>
      </c>
      <c r="U25" s="30">
        <f t="shared" si="2"/>
        <v>0.024725</v>
      </c>
      <c r="V25" s="30">
        <f t="shared" si="3"/>
        <v>1.874</v>
      </c>
      <c r="W25" s="30">
        <f t="shared" si="4"/>
        <v>0.874</v>
      </c>
    </row>
    <row r="26" s="3" customFormat="1" spans="1:23">
      <c r="A26" s="11" t="s">
        <v>68</v>
      </c>
      <c r="B26" s="11">
        <v>1581774</v>
      </c>
      <c r="C26" s="11" t="s">
        <v>26</v>
      </c>
      <c r="D26" s="12" t="s">
        <v>69</v>
      </c>
      <c r="E26" s="12" t="s">
        <v>72</v>
      </c>
      <c r="F26" s="11">
        <v>1</v>
      </c>
      <c r="G26" s="11">
        <v>2</v>
      </c>
      <c r="H26" s="11">
        <v>3</v>
      </c>
      <c r="I26" s="11">
        <v>6</v>
      </c>
      <c r="J26" s="11" t="s">
        <v>40</v>
      </c>
      <c r="K26" s="11">
        <v>7</v>
      </c>
      <c r="L26" s="11">
        <v>42</v>
      </c>
      <c r="M26" s="11">
        <f>M24</f>
        <v>2</v>
      </c>
      <c r="N26" s="11">
        <f>M26*I26</f>
        <v>12</v>
      </c>
      <c r="O26" s="21">
        <v>3</v>
      </c>
      <c r="P26" s="22">
        <v>45</v>
      </c>
      <c r="Q26" s="22">
        <v>25</v>
      </c>
      <c r="R26" s="22">
        <v>43</v>
      </c>
      <c r="S26" s="30">
        <f t="shared" si="1"/>
        <v>2.748</v>
      </c>
      <c r="T26" s="30">
        <f>(0.134+0.142*2+0.152*3)*2</f>
        <v>1.748</v>
      </c>
      <c r="U26" s="30">
        <f t="shared" si="2"/>
        <v>0.048375</v>
      </c>
      <c r="V26" s="30">
        <f t="shared" si="3"/>
        <v>8.244</v>
      </c>
      <c r="W26" s="30">
        <f t="shared" si="4"/>
        <v>5.244</v>
      </c>
    </row>
    <row r="27" s="3" customFormat="1" spans="1:23">
      <c r="A27" s="11"/>
      <c r="B27" s="11"/>
      <c r="C27" s="11"/>
      <c r="D27" s="12"/>
      <c r="E27" s="12"/>
      <c r="F27" s="11"/>
      <c r="G27" s="11"/>
      <c r="H27" s="11"/>
      <c r="I27" s="11"/>
      <c r="J27" s="11"/>
      <c r="K27" s="23"/>
      <c r="L27" s="23"/>
      <c r="M27" s="11">
        <v>1</v>
      </c>
      <c r="N27" s="11">
        <v>6</v>
      </c>
      <c r="O27" s="21">
        <v>1</v>
      </c>
      <c r="P27" s="22">
        <v>43</v>
      </c>
      <c r="Q27" s="22">
        <v>23</v>
      </c>
      <c r="R27" s="22">
        <v>25</v>
      </c>
      <c r="S27" s="30">
        <f t="shared" si="1"/>
        <v>1.874</v>
      </c>
      <c r="T27" s="30">
        <f>0.134+0.142*2+0.152*3</f>
        <v>0.874</v>
      </c>
      <c r="U27" s="30">
        <f t="shared" si="2"/>
        <v>0.024725</v>
      </c>
      <c r="V27" s="30">
        <f t="shared" si="3"/>
        <v>1.874</v>
      </c>
      <c r="W27" s="30">
        <f t="shared" si="4"/>
        <v>0.874</v>
      </c>
    </row>
    <row r="28" s="4" customFormat="1" spans="1:1638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>
        <f>SUM(K3:K26)</f>
        <v>197</v>
      </c>
      <c r="L28" s="17">
        <f>SUM(L3:L26)</f>
        <v>1182</v>
      </c>
      <c r="M28" s="17"/>
      <c r="N28" s="17"/>
      <c r="O28" s="17">
        <f>SUM(O3:O27)</f>
        <v>104</v>
      </c>
      <c r="P28" s="24"/>
      <c r="Q28" s="24"/>
      <c r="R28" s="24"/>
      <c r="S28" s="31"/>
      <c r="T28" s="31"/>
      <c r="U28" s="31">
        <f>SUM(U3:U27)</f>
        <v>0.949225</v>
      </c>
      <c r="V28" s="31">
        <f>SUM(V3:V27)</f>
        <v>276.178</v>
      </c>
      <c r="W28" s="31">
        <f>SUM(W3:W27)</f>
        <v>172.178</v>
      </c>
      <c r="XEZ28" s="32"/>
      <c r="XFA28" s="32"/>
      <c r="XFB28" s="32"/>
      <c r="XFC28" s="32"/>
      <c r="XFD28" s="32"/>
    </row>
  </sheetData>
  <mergeCells count="139">
    <mergeCell ref="F1:H1"/>
    <mergeCell ref="P1:R1"/>
    <mergeCell ref="A1:A2"/>
    <mergeCell ref="A5:A6"/>
    <mergeCell ref="A7:A8"/>
    <mergeCell ref="A10:A11"/>
    <mergeCell ref="A12:A13"/>
    <mergeCell ref="A15:A16"/>
    <mergeCell ref="A17:A18"/>
    <mergeCell ref="A19:A20"/>
    <mergeCell ref="A21:A22"/>
    <mergeCell ref="A24:A25"/>
    <mergeCell ref="A26:A27"/>
    <mergeCell ref="B1:B2"/>
    <mergeCell ref="B5:B6"/>
    <mergeCell ref="B7:B8"/>
    <mergeCell ref="B10:B11"/>
    <mergeCell ref="B12:B13"/>
    <mergeCell ref="B15:B16"/>
    <mergeCell ref="B17:B18"/>
    <mergeCell ref="B19:B20"/>
    <mergeCell ref="B21:B22"/>
    <mergeCell ref="B24:B25"/>
    <mergeCell ref="B26:B27"/>
    <mergeCell ref="C1:C2"/>
    <mergeCell ref="C5:C6"/>
    <mergeCell ref="C7:C8"/>
    <mergeCell ref="C10:C11"/>
    <mergeCell ref="C12:C13"/>
    <mergeCell ref="C15:C16"/>
    <mergeCell ref="C17:C18"/>
    <mergeCell ref="C19:C20"/>
    <mergeCell ref="C21:C22"/>
    <mergeCell ref="C24:C25"/>
    <mergeCell ref="C26:C27"/>
    <mergeCell ref="D1:D2"/>
    <mergeCell ref="D5:D6"/>
    <mergeCell ref="D7:D8"/>
    <mergeCell ref="D10:D11"/>
    <mergeCell ref="D12:D13"/>
    <mergeCell ref="D15:D16"/>
    <mergeCell ref="D17:D18"/>
    <mergeCell ref="D19:D20"/>
    <mergeCell ref="D21:D22"/>
    <mergeCell ref="D24:D25"/>
    <mergeCell ref="D26:D27"/>
    <mergeCell ref="E1:E2"/>
    <mergeCell ref="E5:E6"/>
    <mergeCell ref="E7:E8"/>
    <mergeCell ref="E10:E11"/>
    <mergeCell ref="E12:E13"/>
    <mergeCell ref="E15:E16"/>
    <mergeCell ref="E17:E18"/>
    <mergeCell ref="E19:E20"/>
    <mergeCell ref="E21:E22"/>
    <mergeCell ref="E24:E25"/>
    <mergeCell ref="E26:E27"/>
    <mergeCell ref="F5:F6"/>
    <mergeCell ref="F7:F8"/>
    <mergeCell ref="F10:F11"/>
    <mergeCell ref="F12:F13"/>
    <mergeCell ref="F15:F16"/>
    <mergeCell ref="F17:F18"/>
    <mergeCell ref="F19:F20"/>
    <mergeCell ref="F21:F22"/>
    <mergeCell ref="F24:F25"/>
    <mergeCell ref="F26:F27"/>
    <mergeCell ref="G5:G6"/>
    <mergeCell ref="G7:G8"/>
    <mergeCell ref="G10:G11"/>
    <mergeCell ref="G12:G13"/>
    <mergeCell ref="G15:G16"/>
    <mergeCell ref="G17:G18"/>
    <mergeCell ref="G19:G20"/>
    <mergeCell ref="G21:G22"/>
    <mergeCell ref="G24:G25"/>
    <mergeCell ref="G26:G27"/>
    <mergeCell ref="H5:H6"/>
    <mergeCell ref="H7:H8"/>
    <mergeCell ref="H10:H11"/>
    <mergeCell ref="H12:H13"/>
    <mergeCell ref="H15:H16"/>
    <mergeCell ref="H17:H18"/>
    <mergeCell ref="H19:H20"/>
    <mergeCell ref="H21:H22"/>
    <mergeCell ref="H24:H25"/>
    <mergeCell ref="H26:H27"/>
    <mergeCell ref="I1:I2"/>
    <mergeCell ref="I5:I6"/>
    <mergeCell ref="I7:I8"/>
    <mergeCell ref="I10:I11"/>
    <mergeCell ref="I12:I13"/>
    <mergeCell ref="I15:I16"/>
    <mergeCell ref="I17:I18"/>
    <mergeCell ref="I19:I20"/>
    <mergeCell ref="I21:I22"/>
    <mergeCell ref="I24:I25"/>
    <mergeCell ref="I26:I27"/>
    <mergeCell ref="J1:J2"/>
    <mergeCell ref="J5:J6"/>
    <mergeCell ref="J7:J8"/>
    <mergeCell ref="J10:J11"/>
    <mergeCell ref="J12:J13"/>
    <mergeCell ref="J15:J16"/>
    <mergeCell ref="J17:J18"/>
    <mergeCell ref="J19:J20"/>
    <mergeCell ref="J21:J22"/>
    <mergeCell ref="J24:J25"/>
    <mergeCell ref="J26:J27"/>
    <mergeCell ref="K1:K2"/>
    <mergeCell ref="K5:K6"/>
    <mergeCell ref="K7:K8"/>
    <mergeCell ref="K10:K11"/>
    <mergeCell ref="K12:K13"/>
    <mergeCell ref="K15:K16"/>
    <mergeCell ref="K17:K18"/>
    <mergeCell ref="K19:K20"/>
    <mergeCell ref="K21:K22"/>
    <mergeCell ref="K24:K25"/>
    <mergeCell ref="K26:K27"/>
    <mergeCell ref="L1:L2"/>
    <mergeCell ref="L5:L6"/>
    <mergeCell ref="L7:L8"/>
    <mergeCell ref="L10:L11"/>
    <mergeCell ref="L12:L13"/>
    <mergeCell ref="L15:L16"/>
    <mergeCell ref="L17:L18"/>
    <mergeCell ref="L19:L20"/>
    <mergeCell ref="L21:L22"/>
    <mergeCell ref="L24:L25"/>
    <mergeCell ref="L26:L27"/>
    <mergeCell ref="M1:M2"/>
    <mergeCell ref="N1:N2"/>
    <mergeCell ref="O1:O2"/>
    <mergeCell ref="S1:S2"/>
    <mergeCell ref="T1:T2"/>
    <mergeCell ref="U1:U2"/>
    <mergeCell ref="V1:V2"/>
    <mergeCell ref="W1:W2"/>
  </mergeCells>
  <pageMargins left="0.314583333333333" right="0.0388888888888889" top="0.314583333333333" bottom="0.0388888888888889" header="0.5" footer="0.5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F1525AX女款粉色拖鞋</vt:lpstr>
      <vt:lpstr>F1540AX女款豹纹爪子</vt:lpstr>
      <vt:lpstr>F1509A8童款白色小熊</vt:lpstr>
      <vt:lpstr>F1924A8童款灰色鲨鱼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2023-05-13T03:15:00Z</dcterms:created>
  <dcterms:modified xsi:type="dcterms:W3CDTF">2025-05-12T03:17:09Z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5359B3D28D294296BFC24345DDA67C75_12</vt:lpwstr>
  </property>
</Properties>
</file>