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C:\Users\FanQin\Desktop\"/>
    </mc:Choice>
  </mc:AlternateContent>
  <xr:revisionPtr revIDLastSave="0" documentId="8_{C02084BD-D00D-41BA-8031-E0D84FD9F68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Y34" i="1" l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Y33" i="1"/>
  <c r="Y32" i="1"/>
  <c r="Y31" i="1"/>
  <c r="Y30" i="1"/>
  <c r="Y29" i="1"/>
  <c r="Y28" i="1"/>
  <c r="Y27" i="1"/>
  <c r="Y26" i="1"/>
  <c r="X26" i="1"/>
  <c r="Y25" i="1"/>
  <c r="Y24" i="1"/>
  <c r="Y23" i="1"/>
  <c r="Y22" i="1"/>
  <c r="Y21" i="1"/>
  <c r="Y20" i="1"/>
  <c r="Y19" i="1"/>
  <c r="Y18" i="1"/>
  <c r="Y17" i="1"/>
  <c r="Y16" i="1"/>
  <c r="Y15" i="1"/>
  <c r="O15" i="1"/>
  <c r="J15" i="1"/>
  <c r="H15" i="1"/>
  <c r="C15" i="1"/>
  <c r="Y14" i="1"/>
  <c r="O14" i="1"/>
  <c r="J14" i="1"/>
  <c r="H14" i="1"/>
  <c r="Y13" i="1"/>
  <c r="D13" i="1"/>
  <c r="Y12" i="1"/>
  <c r="D12" i="1"/>
  <c r="Y11" i="1"/>
  <c r="H11" i="1"/>
  <c r="Y10" i="1"/>
  <c r="O10" i="1"/>
  <c r="J10" i="1"/>
  <c r="H10" i="1"/>
  <c r="Y9" i="1"/>
  <c r="S9" i="1"/>
  <c r="R9" i="1"/>
  <c r="Y8" i="1"/>
  <c r="S8" i="1"/>
  <c r="R8" i="1"/>
  <c r="Y7" i="1"/>
  <c r="G7" i="1"/>
  <c r="F7" i="1"/>
  <c r="E7" i="1"/>
  <c r="Y6" i="1"/>
  <c r="X6" i="1"/>
  <c r="Y5" i="1"/>
  <c r="W5" i="1"/>
  <c r="Y4" i="1"/>
  <c r="Y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L2" authorId="0" shapeId="0" xr:uid="{00000000-0006-0000-0000-000001000000}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2双/组  1组/包</t>
        </r>
      </text>
    </comment>
    <comment ref="M2" authorId="0" shapeId="0" xr:uid="{00000000-0006-0000-0000-000002000000}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2双/组  1组/包</t>
        </r>
      </text>
    </comment>
  </commentList>
</comments>
</file>

<file path=xl/sharedStrings.xml><?xml version="1.0" encoding="utf-8"?>
<sst xmlns="http://schemas.openxmlformats.org/spreadsheetml/2006/main" count="74" uniqueCount="41">
  <si>
    <t xml:space="preserve">TESCO印字      (2双/1组打枪 3双/1组打枪 2组/包 3组/包） </t>
  </si>
  <si>
    <t>合计</t>
  </si>
  <si>
    <t>单位</t>
  </si>
  <si>
    <t>只</t>
  </si>
  <si>
    <t>60*40*40</t>
  </si>
  <si>
    <t>60*40*30</t>
  </si>
  <si>
    <t>60*40*25</t>
  </si>
  <si>
    <t>60*40*20</t>
  </si>
  <si>
    <t>60*40*15</t>
  </si>
  <si>
    <t>14*31 开口14</t>
    <phoneticPr fontId="8" type="noConversion"/>
  </si>
  <si>
    <t>15*34 开口15</t>
    <phoneticPr fontId="8" type="noConversion"/>
  </si>
  <si>
    <t>15*37 开口15</t>
    <phoneticPr fontId="8" type="noConversion"/>
  </si>
  <si>
    <t>16*39 开口16</t>
    <phoneticPr fontId="8" type="noConversion"/>
  </si>
  <si>
    <t>17*31 开口17</t>
    <phoneticPr fontId="8" type="noConversion"/>
  </si>
  <si>
    <t>17*34 开口17</t>
    <phoneticPr fontId="8" type="noConversion"/>
  </si>
  <si>
    <t>18*41 开口18</t>
    <phoneticPr fontId="8" type="noConversion"/>
  </si>
  <si>
    <t>23*32 开口23</t>
    <phoneticPr fontId="8" type="noConversion"/>
  </si>
  <si>
    <t>25*36 开口25</t>
    <phoneticPr fontId="8" type="noConversion"/>
  </si>
  <si>
    <t>27*36 开口27</t>
    <phoneticPr fontId="8" type="noConversion"/>
  </si>
  <si>
    <t>29*36 开口29</t>
    <phoneticPr fontId="8" type="noConversion"/>
  </si>
  <si>
    <t>33*45 开口33</t>
    <phoneticPr fontId="8" type="noConversion"/>
  </si>
  <si>
    <t>28*45 开口28</t>
    <phoneticPr fontId="8" type="noConversion"/>
  </si>
  <si>
    <t>28*38 开口28</t>
    <phoneticPr fontId="8" type="noConversion"/>
  </si>
  <si>
    <t>28*48 开口28</t>
    <phoneticPr fontId="8" type="noConversion"/>
  </si>
  <si>
    <t>28*50 开口28</t>
    <phoneticPr fontId="8" type="noConversion"/>
  </si>
  <si>
    <t>28*60 开口28</t>
    <phoneticPr fontId="8" type="noConversion"/>
  </si>
  <si>
    <t>31*55 开口31</t>
    <phoneticPr fontId="8" type="noConversion"/>
  </si>
  <si>
    <t>34*48 开口34</t>
    <phoneticPr fontId="8" type="noConversion"/>
  </si>
  <si>
    <t>32*36 开口32</t>
    <phoneticPr fontId="8" type="noConversion"/>
  </si>
  <si>
    <t>32*38 开口32</t>
    <phoneticPr fontId="8" type="noConversion"/>
  </si>
  <si>
    <t>33*32 开口33</t>
    <phoneticPr fontId="8" type="noConversion"/>
  </si>
  <si>
    <t>39*33 开口39</t>
    <phoneticPr fontId="8" type="noConversion"/>
  </si>
  <si>
    <t>平口袋，开口在下面，字体是跟封口方向一致的</t>
    <phoneticPr fontId="8" type="noConversion"/>
  </si>
  <si>
    <t xml:space="preserve">60+20+20*95 </t>
    <phoneticPr fontId="8" type="noConversion"/>
  </si>
  <si>
    <t xml:space="preserve">60+20+20*80 </t>
    <phoneticPr fontId="8" type="noConversion"/>
  </si>
  <si>
    <t xml:space="preserve">60+20+20*75  </t>
    <phoneticPr fontId="8" type="noConversion"/>
  </si>
  <si>
    <t xml:space="preserve">60+20+20*70 </t>
    <phoneticPr fontId="8" type="noConversion"/>
  </si>
  <si>
    <t xml:space="preserve">60+20+20*65   </t>
    <phoneticPr fontId="8" type="noConversion"/>
  </si>
  <si>
    <t>箱袋尺寸 CM</t>
    <phoneticPr fontId="8" type="noConversion"/>
  </si>
  <si>
    <t>规格 CM</t>
    <phoneticPr fontId="8" type="noConversion"/>
  </si>
  <si>
    <t>防潮袋(箱规CM)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</si>
</sst>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6"/>
      <color indexed="8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3" fillId="0" borderId="3" xfId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9" fillId="3" borderId="3" xfId="1" applyFont="1" applyFill="1" applyBorder="1" applyAlignment="1">
      <alignment horizontal="center" vertical="center"/>
    </xf>
  </cellXfs>
  <cellStyles count="2">
    <cellStyle name="常规" xfId="0" builtinId="0"/>
    <cellStyle name="常规_Sheet1" xfId="1" xr:uid="{00000000-0005-0000-0000-000031000000}"/>
  </cellStyles>
  <dxfs count="0"/>
  <tableStyles count="0" defaultTableStyle="TableStyleMedium2" defaultPivotStyle="PivotStyleLight16"/>
  <colors>
    <mruColors>
      <color rgb="FFF988FB"/>
      <color rgb="FFEFE4B7"/>
      <color rgb="FFEB87D9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32657</xdr:colOff>
      <xdr:row>2</xdr:row>
      <xdr:rowOff>21772</xdr:rowOff>
    </xdr:from>
    <xdr:to>
      <xdr:col>30</xdr:col>
      <xdr:colOff>511628</xdr:colOff>
      <xdr:row>21</xdr:row>
      <xdr:rowOff>89503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1FFBFA7A-D5A1-465E-B5C8-0058C27C41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49600" y="576943"/>
          <a:ext cx="2340428" cy="41607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4"/>
  <sheetViews>
    <sheetView tabSelected="1" zoomScale="70" zoomScaleNormal="70" workbookViewId="0">
      <selection activeCell="F30" sqref="F30"/>
    </sheetView>
  </sheetViews>
  <sheetFormatPr defaultColWidth="9" defaultRowHeight="14.4" x14ac:dyDescent="0.25"/>
  <cols>
    <col min="1" max="1" width="23.77734375" style="2" customWidth="1"/>
    <col min="2" max="2" width="33.33203125" customWidth="1"/>
    <col min="3" max="3" width="7.6640625" style="2" customWidth="1"/>
    <col min="4" max="24" width="7.6640625" customWidth="1"/>
    <col min="25" max="25" width="12.109375" style="3" customWidth="1"/>
    <col min="32" max="32" width="19" customWidth="1"/>
  </cols>
  <sheetData>
    <row r="1" spans="1:26" s="1" customFormat="1" ht="28.05" customHeight="1" x14ac:dyDescent="0.25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10"/>
      <c r="Z1" s="11"/>
    </row>
    <row r="2" spans="1:26" s="1" customFormat="1" ht="16.5" customHeight="1" x14ac:dyDescent="0.25">
      <c r="A2" s="4" t="s">
        <v>39</v>
      </c>
      <c r="B2" s="5"/>
      <c r="C2" s="4">
        <v>27731</v>
      </c>
      <c r="D2" s="4">
        <v>27732</v>
      </c>
      <c r="E2" s="4">
        <v>27733</v>
      </c>
      <c r="F2" s="4">
        <v>27734</v>
      </c>
      <c r="G2" s="4">
        <v>27735</v>
      </c>
      <c r="H2" s="4">
        <v>27736</v>
      </c>
      <c r="I2" s="4">
        <v>27737</v>
      </c>
      <c r="J2" s="4">
        <v>27738</v>
      </c>
      <c r="K2" s="4">
        <v>27739</v>
      </c>
      <c r="L2" s="4">
        <v>27742</v>
      </c>
      <c r="M2" s="4">
        <v>27743</v>
      </c>
      <c r="N2" s="4">
        <v>27744</v>
      </c>
      <c r="O2" s="4">
        <v>27760</v>
      </c>
      <c r="P2" s="4">
        <v>27761</v>
      </c>
      <c r="Q2" s="4">
        <v>27766</v>
      </c>
      <c r="R2" s="4">
        <v>27776</v>
      </c>
      <c r="S2" s="4">
        <v>27777</v>
      </c>
      <c r="T2" s="4">
        <v>27778</v>
      </c>
      <c r="U2" s="4">
        <v>27779</v>
      </c>
      <c r="V2" s="4">
        <v>27780</v>
      </c>
      <c r="W2" s="4">
        <v>27870</v>
      </c>
      <c r="X2" s="4">
        <v>27871</v>
      </c>
      <c r="Y2" s="7" t="s">
        <v>1</v>
      </c>
      <c r="Z2" s="4" t="s">
        <v>2</v>
      </c>
    </row>
    <row r="3" spans="1:26" s="1" customFormat="1" ht="16.5" customHeight="1" x14ac:dyDescent="0.25">
      <c r="A3" s="4" t="s">
        <v>9</v>
      </c>
      <c r="B3" s="5"/>
      <c r="C3" s="4"/>
      <c r="D3" s="4"/>
      <c r="E3" s="4">
        <v>134</v>
      </c>
      <c r="F3" s="4">
        <v>153</v>
      </c>
      <c r="G3" s="4">
        <v>144</v>
      </c>
      <c r="H3" s="4"/>
      <c r="I3" s="4"/>
      <c r="J3" s="4"/>
      <c r="K3" s="4"/>
      <c r="L3" s="4">
        <v>1698</v>
      </c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7">
        <f t="shared" ref="Y3:Y22" si="0">SUM(C3:X3)</f>
        <v>2129</v>
      </c>
      <c r="Z3" s="4" t="s">
        <v>3</v>
      </c>
    </row>
    <row r="4" spans="1:26" s="1" customFormat="1" ht="16.5" customHeight="1" x14ac:dyDescent="0.25">
      <c r="A4" s="6" t="s">
        <v>10</v>
      </c>
      <c r="B4" s="5"/>
      <c r="C4" s="4"/>
      <c r="D4" s="4"/>
      <c r="E4" s="4">
        <v>180</v>
      </c>
      <c r="F4" s="4">
        <v>167</v>
      </c>
      <c r="G4" s="4">
        <v>442</v>
      </c>
      <c r="H4" s="4"/>
      <c r="I4" s="4"/>
      <c r="J4" s="4"/>
      <c r="K4" s="4"/>
      <c r="L4" s="4">
        <v>2169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7">
        <f t="shared" si="0"/>
        <v>2958</v>
      </c>
      <c r="Z4" s="4" t="s">
        <v>3</v>
      </c>
    </row>
    <row r="5" spans="1:26" s="1" customFormat="1" ht="17.25" customHeight="1" x14ac:dyDescent="0.25">
      <c r="A5" s="6" t="s">
        <v>11</v>
      </c>
      <c r="B5" s="5"/>
      <c r="C5" s="4"/>
      <c r="D5" s="4"/>
      <c r="E5" s="4"/>
      <c r="F5" s="4"/>
      <c r="G5" s="4"/>
      <c r="H5" s="4"/>
      <c r="I5" s="4"/>
      <c r="J5" s="4"/>
      <c r="K5" s="4"/>
      <c r="L5" s="4">
        <v>1042</v>
      </c>
      <c r="M5" s="4"/>
      <c r="N5" s="4"/>
      <c r="O5" s="4"/>
      <c r="P5" s="4"/>
      <c r="Q5" s="4"/>
      <c r="R5" s="4"/>
      <c r="S5" s="4"/>
      <c r="T5" s="4"/>
      <c r="U5" s="4"/>
      <c r="V5" s="4"/>
      <c r="W5" s="4">
        <f>2241/3</f>
        <v>747</v>
      </c>
      <c r="X5" s="4"/>
      <c r="Y5" s="7">
        <f t="shared" si="0"/>
        <v>1789</v>
      </c>
      <c r="Z5" s="4" t="s">
        <v>3</v>
      </c>
    </row>
    <row r="6" spans="1:26" s="1" customFormat="1" ht="17.25" customHeight="1" x14ac:dyDescent="0.25">
      <c r="A6" s="6" t="s">
        <v>12</v>
      </c>
      <c r="B6" s="5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>
        <f>2172/4</f>
        <v>543</v>
      </c>
      <c r="Y6" s="7">
        <f t="shared" si="0"/>
        <v>543</v>
      </c>
      <c r="Z6" s="4" t="s">
        <v>3</v>
      </c>
    </row>
    <row r="7" spans="1:26" s="1" customFormat="1" ht="16.5" customHeight="1" x14ac:dyDescent="0.25">
      <c r="A7" s="6" t="s">
        <v>12</v>
      </c>
      <c r="B7" s="5"/>
      <c r="C7" s="4"/>
      <c r="D7" s="4"/>
      <c r="E7" s="4">
        <f>409+295</f>
        <v>704</v>
      </c>
      <c r="F7" s="4">
        <f>448+257</f>
        <v>705</v>
      </c>
      <c r="G7" s="4">
        <f>568+514</f>
        <v>1082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7">
        <f t="shared" si="0"/>
        <v>2491</v>
      </c>
      <c r="Z7" s="4" t="s">
        <v>3</v>
      </c>
    </row>
    <row r="8" spans="1:26" s="1" customFormat="1" ht="16.5" customHeight="1" x14ac:dyDescent="0.25">
      <c r="A8" s="4" t="s">
        <v>13</v>
      </c>
      <c r="B8" s="5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>
        <f>(63+502)+(300+800)*2</f>
        <v>2765</v>
      </c>
      <c r="S8" s="4">
        <f>(67+396)+(188+500)*2</f>
        <v>1839</v>
      </c>
      <c r="T8" s="4"/>
      <c r="U8" s="4"/>
      <c r="V8" s="4"/>
      <c r="W8" s="4"/>
      <c r="X8" s="4"/>
      <c r="Y8" s="7">
        <f t="shared" si="0"/>
        <v>4604</v>
      </c>
      <c r="Z8" s="4" t="s">
        <v>3</v>
      </c>
    </row>
    <row r="9" spans="1:26" s="1" customFormat="1" ht="17.25" customHeight="1" x14ac:dyDescent="0.25">
      <c r="A9" s="4" t="s">
        <v>14</v>
      </c>
      <c r="B9" s="5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>
        <f>691+(900*2)</f>
        <v>2491</v>
      </c>
      <c r="S9" s="4">
        <f>200+563*2</f>
        <v>1326</v>
      </c>
      <c r="T9" s="4"/>
      <c r="U9" s="4"/>
      <c r="V9" s="4"/>
      <c r="W9" s="4"/>
      <c r="X9" s="4"/>
      <c r="Y9" s="7">
        <f t="shared" si="0"/>
        <v>3817</v>
      </c>
      <c r="Z9" s="4" t="s">
        <v>3</v>
      </c>
    </row>
    <row r="10" spans="1:26" s="1" customFormat="1" ht="17.25" customHeight="1" x14ac:dyDescent="0.25">
      <c r="A10" s="4" t="s">
        <v>14</v>
      </c>
      <c r="B10" s="5"/>
      <c r="C10" s="4"/>
      <c r="D10" s="4"/>
      <c r="E10" s="4"/>
      <c r="F10" s="4"/>
      <c r="G10" s="4"/>
      <c r="H10" s="4">
        <f>721+341</f>
        <v>1062</v>
      </c>
      <c r="I10" s="4"/>
      <c r="J10" s="4">
        <f>204+125</f>
        <v>329</v>
      </c>
      <c r="K10" s="4"/>
      <c r="L10" s="4"/>
      <c r="M10" s="4"/>
      <c r="N10" s="4"/>
      <c r="O10" s="4">
        <f>397+385</f>
        <v>782</v>
      </c>
      <c r="P10" s="4"/>
      <c r="Q10" s="4"/>
      <c r="R10" s="4"/>
      <c r="S10" s="4"/>
      <c r="T10" s="4"/>
      <c r="U10" s="4"/>
      <c r="V10" s="4"/>
      <c r="W10" s="4"/>
      <c r="X10" s="4"/>
      <c r="Y10" s="7">
        <f t="shared" si="0"/>
        <v>2173</v>
      </c>
      <c r="Z10" s="4" t="s">
        <v>3</v>
      </c>
    </row>
    <row r="11" spans="1:26" s="1" customFormat="1" ht="17.25" customHeight="1" x14ac:dyDescent="0.25">
      <c r="A11" s="6" t="s">
        <v>15</v>
      </c>
      <c r="B11" s="5"/>
      <c r="C11" s="4"/>
      <c r="D11" s="4"/>
      <c r="E11" s="4"/>
      <c r="F11" s="4"/>
      <c r="G11" s="4"/>
      <c r="H11" s="4">
        <f>290+482</f>
        <v>772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7">
        <f t="shared" si="0"/>
        <v>772</v>
      </c>
      <c r="Z11" s="4" t="s">
        <v>3</v>
      </c>
    </row>
    <row r="12" spans="1:26" s="1" customFormat="1" ht="17.25" customHeight="1" x14ac:dyDescent="0.25">
      <c r="A12" s="6" t="s">
        <v>16</v>
      </c>
      <c r="B12" s="5"/>
      <c r="C12" s="4"/>
      <c r="D12" s="4">
        <f>53+348</f>
        <v>401</v>
      </c>
      <c r="E12" s="4"/>
      <c r="F12" s="4"/>
      <c r="G12" s="4"/>
      <c r="H12" s="4"/>
      <c r="I12" s="4"/>
      <c r="J12" s="4"/>
      <c r="K12" s="4"/>
      <c r="L12" s="4"/>
      <c r="M12" s="4"/>
      <c r="N12" s="4">
        <v>562</v>
      </c>
      <c r="O12" s="4"/>
      <c r="P12" s="4"/>
      <c r="Q12" s="4"/>
      <c r="R12" s="4"/>
      <c r="S12" s="4"/>
      <c r="T12" s="4"/>
      <c r="U12" s="4"/>
      <c r="V12" s="4"/>
      <c r="W12" s="4"/>
      <c r="X12" s="4"/>
      <c r="Y12" s="7">
        <f t="shared" si="0"/>
        <v>963</v>
      </c>
      <c r="Z12" s="4" t="s">
        <v>3</v>
      </c>
    </row>
    <row r="13" spans="1:26" s="1" customFormat="1" ht="17.25" customHeight="1" x14ac:dyDescent="0.25">
      <c r="A13" s="6" t="s">
        <v>17</v>
      </c>
      <c r="B13" s="5"/>
      <c r="C13" s="4"/>
      <c r="D13" s="4">
        <f>211+378</f>
        <v>589</v>
      </c>
      <c r="E13" s="4"/>
      <c r="F13" s="4"/>
      <c r="G13" s="4"/>
      <c r="H13" s="4"/>
      <c r="I13" s="4"/>
      <c r="J13" s="4"/>
      <c r="K13" s="4"/>
      <c r="L13" s="4"/>
      <c r="M13" s="4"/>
      <c r="N13" s="4">
        <v>658</v>
      </c>
      <c r="O13" s="4"/>
      <c r="P13" s="4"/>
      <c r="Q13" s="4"/>
      <c r="R13" s="4"/>
      <c r="S13" s="4"/>
      <c r="T13" s="4"/>
      <c r="U13" s="4">
        <v>460</v>
      </c>
      <c r="V13" s="4"/>
      <c r="W13" s="4"/>
      <c r="X13" s="4"/>
      <c r="Y13" s="7">
        <f t="shared" si="0"/>
        <v>1707</v>
      </c>
      <c r="Z13" s="4" t="s">
        <v>3</v>
      </c>
    </row>
    <row r="14" spans="1:26" s="1" customFormat="1" ht="17.25" customHeight="1" x14ac:dyDescent="0.25">
      <c r="A14" s="6" t="s">
        <v>18</v>
      </c>
      <c r="B14" s="5"/>
      <c r="C14" s="4">
        <v>305</v>
      </c>
      <c r="D14" s="4"/>
      <c r="E14" s="4"/>
      <c r="F14" s="4"/>
      <c r="G14" s="4"/>
      <c r="H14" s="4">
        <f>830+738</f>
        <v>1568</v>
      </c>
      <c r="I14" s="4"/>
      <c r="J14" s="4">
        <f>160+450</f>
        <v>610</v>
      </c>
      <c r="K14" s="4"/>
      <c r="L14" s="4"/>
      <c r="M14" s="4"/>
      <c r="N14" s="4"/>
      <c r="O14" s="4">
        <f>46+990</f>
        <v>1036</v>
      </c>
      <c r="P14" s="4"/>
      <c r="Q14" s="4"/>
      <c r="R14" s="4"/>
      <c r="S14" s="4"/>
      <c r="T14" s="4"/>
      <c r="U14" s="4">
        <v>567</v>
      </c>
      <c r="V14" s="4"/>
      <c r="W14" s="4"/>
      <c r="X14" s="4"/>
      <c r="Y14" s="7">
        <f t="shared" si="0"/>
        <v>4086</v>
      </c>
      <c r="Z14" s="4" t="s">
        <v>3</v>
      </c>
    </row>
    <row r="15" spans="1:26" s="1" customFormat="1" ht="17.25" customHeight="1" x14ac:dyDescent="0.25">
      <c r="A15" s="6" t="s">
        <v>19</v>
      </c>
      <c r="B15" s="5"/>
      <c r="C15" s="4">
        <f>358+269+67+129</f>
        <v>823</v>
      </c>
      <c r="D15" s="4"/>
      <c r="E15" s="4"/>
      <c r="F15" s="4"/>
      <c r="G15" s="4"/>
      <c r="H15" s="4">
        <f>550+609</f>
        <v>1159</v>
      </c>
      <c r="I15" s="4"/>
      <c r="J15" s="4">
        <f>648+750+52+383</f>
        <v>1833</v>
      </c>
      <c r="K15" s="4"/>
      <c r="L15" s="4"/>
      <c r="M15" s="4"/>
      <c r="N15" s="4"/>
      <c r="O15" s="4">
        <f>802+1723+19+697</f>
        <v>3241</v>
      </c>
      <c r="P15" s="4"/>
      <c r="Q15" s="4"/>
      <c r="R15" s="4"/>
      <c r="S15" s="4"/>
      <c r="T15" s="4"/>
      <c r="U15" s="4"/>
      <c r="V15" s="4"/>
      <c r="W15" s="4"/>
      <c r="X15" s="4"/>
      <c r="Y15" s="7">
        <f t="shared" si="0"/>
        <v>7056</v>
      </c>
      <c r="Z15" s="4" t="s">
        <v>3</v>
      </c>
    </row>
    <row r="16" spans="1:26" s="1" customFormat="1" ht="17.25" customHeight="1" x14ac:dyDescent="0.25">
      <c r="A16" s="4" t="s">
        <v>20</v>
      </c>
      <c r="B16" s="5"/>
      <c r="C16" s="4"/>
      <c r="D16" s="4"/>
      <c r="E16" s="4"/>
      <c r="F16" s="4"/>
      <c r="G16" s="4"/>
      <c r="H16" s="4"/>
      <c r="I16" s="4"/>
      <c r="J16" s="4"/>
      <c r="K16" s="4"/>
      <c r="L16" s="4">
        <v>576</v>
      </c>
      <c r="M16" s="4">
        <v>213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7">
        <f t="shared" si="0"/>
        <v>789</v>
      </c>
      <c r="Z16" s="4" t="s">
        <v>3</v>
      </c>
    </row>
    <row r="17" spans="1:32" s="1" customFormat="1" ht="17.25" customHeight="1" x14ac:dyDescent="0.25">
      <c r="A17" s="4" t="s">
        <v>21</v>
      </c>
      <c r="B17" s="5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>
        <v>329</v>
      </c>
      <c r="U17" s="4"/>
      <c r="V17" s="4"/>
      <c r="W17" s="4"/>
      <c r="X17" s="4"/>
      <c r="Y17" s="7">
        <f t="shared" si="0"/>
        <v>329</v>
      </c>
      <c r="Z17" s="4" t="s">
        <v>3</v>
      </c>
    </row>
    <row r="18" spans="1:32" s="1" customFormat="1" ht="17.25" customHeight="1" x14ac:dyDescent="0.25">
      <c r="A18" s="6" t="s">
        <v>22</v>
      </c>
      <c r="B18" s="5"/>
      <c r="C18" s="4"/>
      <c r="D18" s="4">
        <v>1847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7">
        <f t="shared" si="0"/>
        <v>1847</v>
      </c>
      <c r="Z18" s="4" t="s">
        <v>3</v>
      </c>
    </row>
    <row r="19" spans="1:32" s="1" customFormat="1" ht="17.25" customHeight="1" x14ac:dyDescent="0.25">
      <c r="A19" s="4" t="s">
        <v>23</v>
      </c>
      <c r="B19" s="5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>
        <v>201</v>
      </c>
      <c r="R19" s="4"/>
      <c r="S19" s="4"/>
      <c r="T19" s="4"/>
      <c r="U19" s="4"/>
      <c r="V19" s="4">
        <v>201</v>
      </c>
      <c r="W19" s="4"/>
      <c r="X19" s="4"/>
      <c r="Y19" s="7">
        <f t="shared" si="0"/>
        <v>402</v>
      </c>
      <c r="Z19" s="4" t="s">
        <v>3</v>
      </c>
    </row>
    <row r="20" spans="1:32" s="1" customFormat="1" ht="17.25" customHeight="1" x14ac:dyDescent="0.25">
      <c r="A20" s="4" t="s">
        <v>24</v>
      </c>
      <c r="B20" s="5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>
        <v>503</v>
      </c>
      <c r="S20" s="4"/>
      <c r="T20" s="4"/>
      <c r="U20" s="4"/>
      <c r="V20" s="4"/>
      <c r="W20" s="4"/>
      <c r="X20" s="4"/>
      <c r="Y20" s="7">
        <f t="shared" si="0"/>
        <v>503</v>
      </c>
      <c r="Z20" s="4" t="s">
        <v>3</v>
      </c>
    </row>
    <row r="21" spans="1:32" s="1" customFormat="1" ht="17.25" customHeight="1" x14ac:dyDescent="0.25">
      <c r="A21" s="4" t="s">
        <v>25</v>
      </c>
      <c r="B21" s="5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>
        <v>327</v>
      </c>
      <c r="T21" s="4"/>
      <c r="U21" s="4"/>
      <c r="V21" s="4"/>
      <c r="W21" s="4"/>
      <c r="X21" s="4"/>
      <c r="Y21" s="7">
        <f t="shared" si="0"/>
        <v>327</v>
      </c>
      <c r="Z21" s="4" t="s">
        <v>3</v>
      </c>
    </row>
    <row r="22" spans="1:32" s="1" customFormat="1" ht="17.25" customHeight="1" x14ac:dyDescent="0.25">
      <c r="A22" s="6" t="s">
        <v>26</v>
      </c>
      <c r="B22" s="5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>
        <v>296</v>
      </c>
      <c r="O22" s="4">
        <v>975</v>
      </c>
      <c r="P22" s="4"/>
      <c r="Q22" s="4"/>
      <c r="R22" s="4"/>
      <c r="S22" s="4"/>
      <c r="T22" s="4"/>
      <c r="U22" s="4">
        <v>409</v>
      </c>
      <c r="V22" s="4"/>
      <c r="W22" s="4"/>
      <c r="X22" s="4"/>
      <c r="Y22" s="7">
        <f t="shared" si="0"/>
        <v>1680</v>
      </c>
      <c r="Z22" s="4" t="s">
        <v>3</v>
      </c>
    </row>
    <row r="23" spans="1:32" s="1" customFormat="1" ht="17.25" customHeight="1" x14ac:dyDescent="0.25">
      <c r="A23" s="6" t="s">
        <v>27</v>
      </c>
      <c r="B23" s="5"/>
      <c r="C23" s="4">
        <v>287</v>
      </c>
      <c r="D23" s="4"/>
      <c r="E23" s="4"/>
      <c r="F23" s="4"/>
      <c r="G23" s="4"/>
      <c r="H23" s="4">
        <v>733</v>
      </c>
      <c r="I23" s="4">
        <v>147</v>
      </c>
      <c r="J23" s="4">
        <v>572</v>
      </c>
      <c r="K23" s="4">
        <v>228</v>
      </c>
      <c r="L23" s="4"/>
      <c r="M23" s="4"/>
      <c r="N23" s="4"/>
      <c r="O23" s="4"/>
      <c r="P23" s="4">
        <v>100</v>
      </c>
      <c r="Q23" s="4"/>
      <c r="R23" s="4"/>
      <c r="S23" s="4"/>
      <c r="T23" s="4"/>
      <c r="U23" s="4"/>
      <c r="V23" s="4"/>
      <c r="W23" s="4"/>
      <c r="X23" s="4"/>
      <c r="Y23" s="7">
        <f t="shared" ref="Y23:Y33" si="1">SUM(C23:X23)</f>
        <v>2067</v>
      </c>
      <c r="Z23" s="4" t="s">
        <v>3</v>
      </c>
      <c r="AB23" s="12" t="s">
        <v>32</v>
      </c>
      <c r="AC23" s="12"/>
      <c r="AD23" s="12"/>
      <c r="AE23" s="12"/>
      <c r="AF23" s="12"/>
    </row>
    <row r="24" spans="1:32" s="1" customFormat="1" ht="17.25" customHeight="1" x14ac:dyDescent="0.25">
      <c r="A24" s="6" t="s">
        <v>28</v>
      </c>
      <c r="B24" s="5"/>
      <c r="C24" s="4"/>
      <c r="D24" s="4"/>
      <c r="E24" s="4">
        <v>100</v>
      </c>
      <c r="F24" s="4">
        <v>100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7">
        <f t="shared" si="1"/>
        <v>200</v>
      </c>
      <c r="Z24" s="4" t="s">
        <v>3</v>
      </c>
      <c r="AB24" s="12"/>
      <c r="AC24" s="12"/>
      <c r="AD24" s="12"/>
      <c r="AE24" s="12"/>
      <c r="AF24" s="12"/>
    </row>
    <row r="25" spans="1:32" s="1" customFormat="1" ht="17.25" customHeight="1" x14ac:dyDescent="0.25">
      <c r="A25" s="6" t="s">
        <v>29</v>
      </c>
      <c r="B25" s="5"/>
      <c r="C25" s="4"/>
      <c r="D25" s="4"/>
      <c r="E25" s="4"/>
      <c r="F25" s="4"/>
      <c r="G25" s="4">
        <v>100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7">
        <f t="shared" si="1"/>
        <v>100</v>
      </c>
      <c r="Z25" s="4" t="s">
        <v>3</v>
      </c>
    </row>
    <row r="26" spans="1:32" s="1" customFormat="1" ht="17.25" customHeight="1" x14ac:dyDescent="0.25">
      <c r="A26" s="6" t="s">
        <v>30</v>
      </c>
      <c r="B26" s="5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>
        <f>475*2</f>
        <v>950</v>
      </c>
      <c r="Y26" s="7">
        <f t="shared" si="1"/>
        <v>950</v>
      </c>
      <c r="Z26" s="4" t="s">
        <v>3</v>
      </c>
    </row>
    <row r="27" spans="1:32" s="1" customFormat="1" ht="17.25" customHeight="1" x14ac:dyDescent="0.25">
      <c r="A27" s="6" t="s">
        <v>31</v>
      </c>
      <c r="B27" s="5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>
        <v>483</v>
      </c>
      <c r="X27" s="4"/>
      <c r="Y27" s="7">
        <f t="shared" si="1"/>
        <v>483</v>
      </c>
      <c r="Z27" s="4" t="s">
        <v>3</v>
      </c>
    </row>
    <row r="28" spans="1:32" s="1" customFormat="1" ht="17.25" customHeight="1" x14ac:dyDescent="0.25">
      <c r="A28" s="6" t="s">
        <v>40</v>
      </c>
      <c r="B28" s="6" t="s">
        <v>38</v>
      </c>
      <c r="C28" s="6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7">
        <f t="shared" si="1"/>
        <v>0</v>
      </c>
      <c r="Z28" s="4" t="s">
        <v>3</v>
      </c>
    </row>
    <row r="29" spans="1:32" s="1" customFormat="1" ht="17.25" customHeight="1" x14ac:dyDescent="0.25">
      <c r="A29" s="6" t="s">
        <v>4</v>
      </c>
      <c r="B29" s="13" t="s">
        <v>33</v>
      </c>
      <c r="C29" s="6"/>
      <c r="D29" s="4"/>
      <c r="E29" s="4"/>
      <c r="F29" s="4"/>
      <c r="G29" s="4"/>
      <c r="H29" s="4"/>
      <c r="I29" s="4">
        <v>1</v>
      </c>
      <c r="J29" s="4"/>
      <c r="K29" s="4">
        <v>16</v>
      </c>
      <c r="L29" s="4"/>
      <c r="M29" s="4"/>
      <c r="N29" s="4"/>
      <c r="O29" s="4"/>
      <c r="P29" s="4">
        <v>7</v>
      </c>
      <c r="Q29" s="4">
        <v>6</v>
      </c>
      <c r="R29" s="4"/>
      <c r="S29" s="4"/>
      <c r="T29" s="4">
        <v>28</v>
      </c>
      <c r="U29" s="4"/>
      <c r="V29" s="4">
        <v>5</v>
      </c>
      <c r="W29" s="4"/>
      <c r="X29" s="4"/>
      <c r="Y29" s="7">
        <f t="shared" si="1"/>
        <v>63</v>
      </c>
      <c r="Z29" s="4" t="s">
        <v>3</v>
      </c>
    </row>
    <row r="30" spans="1:32" s="1" customFormat="1" ht="17.25" customHeight="1" x14ac:dyDescent="0.25">
      <c r="A30" s="6" t="s">
        <v>5</v>
      </c>
      <c r="B30" s="13" t="s">
        <v>34</v>
      </c>
      <c r="C30" s="6"/>
      <c r="D30" s="4"/>
      <c r="E30" s="4"/>
      <c r="F30" s="4"/>
      <c r="G30" s="4"/>
      <c r="H30" s="4"/>
      <c r="I30" s="4">
        <v>1</v>
      </c>
      <c r="J30" s="4"/>
      <c r="K30" s="4"/>
      <c r="L30" s="4"/>
      <c r="M30" s="4">
        <v>1</v>
      </c>
      <c r="N30" s="4"/>
      <c r="O30" s="4"/>
      <c r="P30" s="4">
        <v>1</v>
      </c>
      <c r="Q30" s="4">
        <v>1</v>
      </c>
      <c r="R30" s="4"/>
      <c r="S30" s="4"/>
      <c r="T30" s="4">
        <v>1</v>
      </c>
      <c r="U30" s="4"/>
      <c r="V30" s="4"/>
      <c r="W30" s="4"/>
      <c r="X30" s="4"/>
      <c r="Y30" s="7">
        <f t="shared" si="1"/>
        <v>5</v>
      </c>
      <c r="Z30" s="4" t="s">
        <v>3</v>
      </c>
    </row>
    <row r="31" spans="1:32" s="1" customFormat="1" ht="17.25" customHeight="1" x14ac:dyDescent="0.25">
      <c r="A31" s="6" t="s">
        <v>6</v>
      </c>
      <c r="B31" s="13" t="s">
        <v>35</v>
      </c>
      <c r="C31" s="6"/>
      <c r="D31" s="4"/>
      <c r="E31" s="4"/>
      <c r="F31" s="4"/>
      <c r="G31" s="4"/>
      <c r="H31" s="4"/>
      <c r="I31" s="4"/>
      <c r="J31" s="4"/>
      <c r="K31" s="4">
        <v>2</v>
      </c>
      <c r="L31" s="4"/>
      <c r="M31" s="4"/>
      <c r="N31" s="4"/>
      <c r="O31" s="4"/>
      <c r="P31" s="4">
        <v>2</v>
      </c>
      <c r="Q31" s="4">
        <v>2</v>
      </c>
      <c r="R31" s="4"/>
      <c r="S31" s="4"/>
      <c r="T31" s="4">
        <v>2</v>
      </c>
      <c r="U31" s="4"/>
      <c r="V31" s="4"/>
      <c r="W31" s="4"/>
      <c r="X31" s="4"/>
      <c r="Y31" s="7">
        <f t="shared" si="1"/>
        <v>8</v>
      </c>
      <c r="Z31" s="4" t="s">
        <v>3</v>
      </c>
    </row>
    <row r="32" spans="1:32" s="1" customFormat="1" ht="17.25" customHeight="1" x14ac:dyDescent="0.25">
      <c r="A32" s="6" t="s">
        <v>7</v>
      </c>
      <c r="B32" s="13" t="s">
        <v>36</v>
      </c>
      <c r="C32" s="6"/>
      <c r="D32" s="4"/>
      <c r="E32" s="4"/>
      <c r="F32" s="4"/>
      <c r="G32" s="4"/>
      <c r="H32" s="4"/>
      <c r="I32" s="4"/>
      <c r="J32" s="4"/>
      <c r="K32" s="4">
        <v>1</v>
      </c>
      <c r="L32" s="4"/>
      <c r="M32" s="4"/>
      <c r="N32" s="4"/>
      <c r="O32" s="4"/>
      <c r="P32" s="4"/>
      <c r="Q32" s="4">
        <v>1</v>
      </c>
      <c r="R32" s="4"/>
      <c r="S32" s="4"/>
      <c r="T32" s="4"/>
      <c r="U32" s="4"/>
      <c r="V32" s="4"/>
      <c r="W32" s="4"/>
      <c r="X32" s="4"/>
      <c r="Y32" s="7">
        <f t="shared" si="1"/>
        <v>2</v>
      </c>
      <c r="Z32" s="4" t="s">
        <v>3</v>
      </c>
    </row>
    <row r="33" spans="1:26" s="1" customFormat="1" ht="17.25" customHeight="1" x14ac:dyDescent="0.25">
      <c r="A33" s="6" t="s">
        <v>8</v>
      </c>
      <c r="B33" s="13" t="s">
        <v>37</v>
      </c>
      <c r="C33" s="6"/>
      <c r="D33" s="4"/>
      <c r="E33" s="4"/>
      <c r="F33" s="4"/>
      <c r="G33" s="4"/>
      <c r="H33" s="4"/>
      <c r="I33" s="4">
        <v>2</v>
      </c>
      <c r="J33" s="4"/>
      <c r="K33" s="4"/>
      <c r="L33" s="4"/>
      <c r="M33" s="4">
        <v>2</v>
      </c>
      <c r="N33" s="4"/>
      <c r="O33" s="4"/>
      <c r="P33" s="4">
        <v>1</v>
      </c>
      <c r="Q33" s="4"/>
      <c r="R33" s="4"/>
      <c r="S33" s="4"/>
      <c r="T33" s="4">
        <v>2</v>
      </c>
      <c r="U33" s="4"/>
      <c r="V33" s="4">
        <v>2</v>
      </c>
      <c r="W33" s="4"/>
      <c r="X33" s="4"/>
      <c r="Y33" s="7">
        <f t="shared" si="1"/>
        <v>9</v>
      </c>
      <c r="Z33" s="4" t="s">
        <v>3</v>
      </c>
    </row>
    <row r="34" spans="1:26" s="1" customFormat="1" ht="21" customHeight="1" x14ac:dyDescent="0.25">
      <c r="A34" s="4"/>
      <c r="B34" s="5"/>
      <c r="C34" s="4">
        <f t="shared" ref="C34:Y34" si="2">SUM(C3:C33)</f>
        <v>1415</v>
      </c>
      <c r="D34" s="4">
        <f t="shared" si="2"/>
        <v>2837</v>
      </c>
      <c r="E34" s="4">
        <f t="shared" si="2"/>
        <v>1118</v>
      </c>
      <c r="F34" s="4">
        <f t="shared" si="2"/>
        <v>1125</v>
      </c>
      <c r="G34" s="4">
        <f t="shared" si="2"/>
        <v>1768</v>
      </c>
      <c r="H34" s="4">
        <f t="shared" si="2"/>
        <v>5294</v>
      </c>
      <c r="I34" s="4">
        <f t="shared" si="2"/>
        <v>151</v>
      </c>
      <c r="J34" s="4">
        <f t="shared" si="2"/>
        <v>3344</v>
      </c>
      <c r="K34" s="4">
        <f t="shared" si="2"/>
        <v>247</v>
      </c>
      <c r="L34" s="4">
        <f t="shared" si="2"/>
        <v>5485</v>
      </c>
      <c r="M34" s="4">
        <f t="shared" si="2"/>
        <v>216</v>
      </c>
      <c r="N34" s="4">
        <f t="shared" si="2"/>
        <v>1516</v>
      </c>
      <c r="O34" s="4">
        <f t="shared" si="2"/>
        <v>6034</v>
      </c>
      <c r="P34" s="4">
        <f t="shared" si="2"/>
        <v>111</v>
      </c>
      <c r="Q34" s="4">
        <f t="shared" si="2"/>
        <v>211</v>
      </c>
      <c r="R34" s="4">
        <f t="shared" si="2"/>
        <v>5759</v>
      </c>
      <c r="S34" s="4">
        <f t="shared" si="2"/>
        <v>3492</v>
      </c>
      <c r="T34" s="4">
        <f t="shared" si="2"/>
        <v>362</v>
      </c>
      <c r="U34" s="4">
        <f t="shared" si="2"/>
        <v>1436</v>
      </c>
      <c r="V34" s="4">
        <f t="shared" si="2"/>
        <v>208</v>
      </c>
      <c r="W34" s="4">
        <f t="shared" si="2"/>
        <v>1230</v>
      </c>
      <c r="X34" s="4">
        <f t="shared" si="2"/>
        <v>1493</v>
      </c>
      <c r="Y34" s="7">
        <f t="shared" si="2"/>
        <v>44852</v>
      </c>
      <c r="Z34" s="4" t="s">
        <v>3</v>
      </c>
    </row>
  </sheetData>
  <mergeCells count="2">
    <mergeCell ref="A1:Z1"/>
    <mergeCell ref="AB23:AF24"/>
  </mergeCells>
  <phoneticPr fontId="8" type="noConversion"/>
  <pageMargins left="0.7" right="0.7" top="0.75" bottom="0.75" header="0.3" footer="0.3"/>
  <pageSetup paperSize="9" orientation="portrait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范 勤</cp:lastModifiedBy>
  <dcterms:created xsi:type="dcterms:W3CDTF">2021-04-03T08:42:00Z</dcterms:created>
  <dcterms:modified xsi:type="dcterms:W3CDTF">2025-05-20T05:39:14Z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0D6F510AAEBE47DC889334CBEAB4BCB3_13</vt:lpwstr>
  </property>
  <property fmtid="{D5CDD505-2E9C-101B-9397-08002B2CF9AE}" pid="3" name="KSOProductBuildVer">
    <vt:lpwstr>2052-12.1.0.20784</vt:lpwstr>
  </property>
</Properties>
</file>