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14" name="ID_4A06AEC52D8748C99CD49570D023FFB8"/>
        <xdr:cNvPicPr>
          <a:picLocks noChangeAspect="1"/>
        </xdr:cNvPicPr>
      </xdr:nvPicPr>
      <xdr:blipFill>
        <a:blip r:embed="rId1"/>
        <a:srcRect l="76526" t="950" r="1514"/>
        <a:stretch>
          <a:fillRect/>
        </a:stretch>
      </xdr:blipFill>
      <xdr:spPr>
        <a:xfrm>
          <a:off x="7065010" y="6642100"/>
          <a:ext cx="728980" cy="2025015"/>
        </a:xfrm>
        <a:prstGeom prst="rect">
          <a:avLst/>
        </a:prstGeom>
      </xdr:spPr>
    </xdr:pic>
  </etc:cellImage>
  <etc:cellImage>
    <xdr:pic>
      <xdr:nvPicPr>
        <xdr:cNvPr id="20" name="ID_6574A15AD3734EB782DCCE3FB51A00B0"/>
        <xdr:cNvPicPr>
          <a:picLocks noChangeAspect="1"/>
        </xdr:cNvPicPr>
      </xdr:nvPicPr>
      <xdr:blipFill>
        <a:blip r:embed="rId1"/>
        <a:srcRect t="-798" r="74646"/>
        <a:stretch>
          <a:fillRect/>
        </a:stretch>
      </xdr:blipFill>
      <xdr:spPr>
        <a:xfrm>
          <a:off x="7065010" y="927100"/>
          <a:ext cx="971550" cy="2382520"/>
        </a:xfrm>
        <a:prstGeom prst="rect">
          <a:avLst/>
        </a:prstGeom>
      </xdr:spPr>
    </xdr:pic>
  </etc:cellImage>
  <etc:cellImage>
    <xdr:pic>
      <xdr:nvPicPr>
        <xdr:cNvPr id="15" name="ID_928817489AE04412804D5A43CED8FA76"/>
        <xdr:cNvPicPr>
          <a:picLocks noChangeAspect="1"/>
        </xdr:cNvPicPr>
      </xdr:nvPicPr>
      <xdr:blipFill>
        <a:blip r:embed="rId1"/>
        <a:srcRect l="23308" t="-798" r="51338"/>
        <a:stretch>
          <a:fillRect/>
        </a:stretch>
      </xdr:blipFill>
      <xdr:spPr>
        <a:xfrm>
          <a:off x="7065010" y="2832100"/>
          <a:ext cx="1007745" cy="2489200"/>
        </a:xfrm>
        <a:prstGeom prst="rect">
          <a:avLst/>
        </a:prstGeom>
      </xdr:spPr>
    </xdr:pic>
  </etc:cellImage>
  <etc:cellImage>
    <xdr:pic>
      <xdr:nvPicPr>
        <xdr:cNvPr id="13" name="ID_DD9CF2BE76664CF9B907E25FF7EAE644"/>
        <xdr:cNvPicPr>
          <a:picLocks noChangeAspect="1"/>
        </xdr:cNvPicPr>
      </xdr:nvPicPr>
      <xdr:blipFill>
        <a:blip r:embed="rId1"/>
        <a:srcRect l="50601" t="273" r="25204"/>
        <a:stretch>
          <a:fillRect/>
        </a:stretch>
      </xdr:blipFill>
      <xdr:spPr>
        <a:xfrm>
          <a:off x="7065010" y="4737100"/>
          <a:ext cx="1024255" cy="2595245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<sst xmlns="http://schemas.openxmlformats.org/spreadsheetml/2006/main" count="31" uniqueCount="27">
  <si>
    <t>款号</t>
  </si>
  <si>
    <t>ITEM NUMBER</t>
  </si>
  <si>
    <t>订单类型/style type</t>
  </si>
  <si>
    <r>
      <rPr>
        <b/>
        <sz val="18"/>
        <color theme="1"/>
        <rFont val="Arial"/>
        <charset val="0"/>
      </rPr>
      <t>color/</t>
    </r>
    <r>
      <rPr>
        <b/>
        <sz val="18"/>
        <color theme="1"/>
        <rFont val="宋体"/>
        <charset val="0"/>
      </rPr>
      <t>颜色</t>
    </r>
  </si>
  <si>
    <t>颜色代码/color code</t>
  </si>
  <si>
    <t>图片/sketch</t>
  </si>
  <si>
    <t>S</t>
  </si>
  <si>
    <t>M</t>
  </si>
  <si>
    <t>L</t>
  </si>
  <si>
    <t>XL</t>
  </si>
  <si>
    <t>小计/total</t>
  </si>
  <si>
    <r>
      <rPr>
        <b/>
        <sz val="18"/>
        <color theme="1"/>
        <rFont val="Arial"/>
        <charset val="134"/>
      </rPr>
      <t xml:space="preserve">ZJB95159CS/CF               </t>
    </r>
    <r>
      <rPr>
        <b/>
        <sz val="18"/>
        <color theme="1"/>
        <rFont val="宋体"/>
        <charset val="134"/>
      </rPr>
      <t>法国单</t>
    </r>
  </si>
  <si>
    <t xml:space="preserve">COSTCO 法国主单 </t>
  </si>
  <si>
    <r>
      <rPr>
        <sz val="16"/>
        <color rgb="FF000000"/>
        <rFont val="Arial"/>
        <charset val="134"/>
      </rPr>
      <t xml:space="preserve">PLS6755 C01 - NAVY CHERRY </t>
    </r>
    <r>
      <rPr>
        <sz val="16"/>
        <color rgb="FF000000"/>
        <rFont val="宋体"/>
        <charset val="134"/>
      </rPr>
      <t>藏青樱桃</t>
    </r>
    <r>
      <rPr>
        <sz val="16"/>
        <color rgb="FF000000"/>
        <rFont val="Arial"/>
        <charset val="134"/>
      </rPr>
      <t xml:space="preserve">   </t>
    </r>
  </si>
  <si>
    <t>402</t>
  </si>
  <si>
    <r>
      <rPr>
        <sz val="16"/>
        <color rgb="FF000000"/>
        <rFont val="Arial"/>
        <charset val="134"/>
      </rPr>
      <t xml:space="preserve">PLS6897 C04 - BURGUNDY LIPS                 </t>
    </r>
    <r>
      <rPr>
        <sz val="16"/>
        <color rgb="FF000000"/>
        <rFont val="宋体"/>
        <charset val="134"/>
      </rPr>
      <t>酒红嘴唇</t>
    </r>
  </si>
  <si>
    <t>603</t>
  </si>
  <si>
    <r>
      <rPr>
        <sz val="16"/>
        <color rgb="FF000000"/>
        <rFont val="Arial"/>
        <charset val="134"/>
      </rPr>
      <t xml:space="preserve">PLS7008 C01 - GREY DOTTY HEART               </t>
    </r>
    <r>
      <rPr>
        <sz val="16"/>
        <color rgb="FF000000"/>
        <rFont val="宋体"/>
        <charset val="134"/>
      </rPr>
      <t>麻灰波点</t>
    </r>
  </si>
  <si>
    <t>044</t>
  </si>
  <si>
    <r>
      <rPr>
        <sz val="16"/>
        <color rgb="FF000000"/>
        <rFont val="Arial"/>
        <charset val="134"/>
      </rPr>
      <t xml:space="preserve">PLS7092 C01 - TEAL ANIMAL    </t>
    </r>
    <r>
      <rPr>
        <sz val="16"/>
        <color rgb="FF000000"/>
        <rFont val="宋体"/>
        <charset val="134"/>
      </rPr>
      <t>绿色花纹</t>
    </r>
    <r>
      <rPr>
        <sz val="16"/>
        <color rgb="FF000000"/>
        <rFont val="Arial"/>
        <charset val="134"/>
      </rPr>
      <t xml:space="preserve">    </t>
    </r>
  </si>
  <si>
    <t>443</t>
  </si>
  <si>
    <t>总计</t>
  </si>
  <si>
    <t>尺码条</t>
  </si>
  <si>
    <t>圆贴纸：87580</t>
  </si>
  <si>
    <t>备用腰缝：</t>
  </si>
  <si>
    <t>1080+314</t>
  </si>
  <si>
    <t>备用尺码条：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</si>
</sst>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 * #,##0.00_ ;_ * \-#,##0.00_ ;_ * &quot;-&quot;??_ ;_ @_ "/>
    <numFmt numFmtId="177" formatCode="_ &quot;￥&quot;* #,##0.00_ ;_ &quot;￥&quot;* \-#,##0.00_ ;_ &quot;￥&quot;* &quot;-&quot;??_ ;_ @_ "/>
    <numFmt numFmtId="178" formatCode="_ * #,##0_ ;_ * \-#,##0_ ;_ * &quot;-&quot;_ ;_ @_ "/>
    <numFmt numFmtId="179" formatCode="_ &quot;￥&quot;* #,##0_ ;_ &quot;￥&quot;* \-#,##0_ ;_ &quot;￥&quot;* &quot;-&quot;_ ;_ @_ "/>
    <numFmt numFmtId="180" formatCode="0_ "/>
  </numFmts>
  <fonts count="38">
    <font>
      <sz val="11"/>
      <color theme="1"/>
      <name val="宋体"/>
      <charset val="134"/>
      <scheme val="minor"/>
    </font>
    <font>
      <b/>
      <sz val="18"/>
      <color indexed="8"/>
      <name val="宋体"/>
      <charset val="134"/>
    </font>
    <font>
      <b/>
      <sz val="14"/>
      <color theme="1"/>
      <name val="宋体"/>
      <charset val="0"/>
    </font>
    <font>
      <b/>
      <sz val="18"/>
      <color theme="1"/>
      <name val="Arial"/>
      <charset val="0"/>
    </font>
    <font>
      <b/>
      <sz val="18"/>
      <color theme="1"/>
      <name val="宋体"/>
      <charset val="0"/>
    </font>
    <font>
      <b/>
      <sz val="16"/>
      <color theme="1"/>
      <name val="宋体"/>
      <charset val="0"/>
    </font>
    <font>
      <b/>
      <sz val="18"/>
      <color theme="1"/>
      <name val="Arial"/>
      <charset val="134"/>
    </font>
    <font>
      <b/>
      <sz val="18"/>
      <color theme="1"/>
      <name val="宋体"/>
      <charset val="134"/>
    </font>
    <font>
      <sz val="16"/>
      <color rgb="FF000000"/>
      <name val="Arial"/>
      <charset val="134"/>
    </font>
    <font>
      <sz val="18"/>
      <color theme="1"/>
      <name val="Arial"/>
      <charset val="134"/>
    </font>
    <font>
      <sz val="20"/>
      <color theme="1"/>
      <name val="Arial"/>
      <charset val="134"/>
    </font>
    <font>
      <sz val="18"/>
      <color rgb="FFFF0000"/>
      <name val="宋体"/>
      <charset val="134"/>
    </font>
    <font>
      <sz val="18"/>
      <color theme="1"/>
      <name val="宋体"/>
      <charset val="134"/>
    </font>
    <font>
      <sz val="20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20"/>
      <color theme="1"/>
      <name val="Arial"/>
      <charset val="0"/>
    </font>
    <font>
      <sz val="20"/>
      <color indexed="8"/>
      <name val="Arial"/>
      <charset val="134"/>
    </font>
    <font>
      <sz val="2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5" borderId="10" applyNumberFormat="0" applyAlignment="0" applyProtection="0">
      <alignment vertical="center"/>
    </xf>
    <xf numFmtId="0" fontId="27" fillId="6" borderId="11" applyNumberFormat="0" applyAlignment="0" applyProtection="0">
      <alignment vertical="center"/>
    </xf>
    <xf numFmtId="0" fontId="28" fillId="6" borderId="10" applyNumberFormat="0" applyAlignment="0" applyProtection="0">
      <alignment vertical="center"/>
    </xf>
    <xf numFmtId="0" fontId="29" fillId="7" borderId="12" applyNumberFormat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0" fillId="0" borderId="0" xfId="0" applyFill="1" applyAlignment="1"/>
    <xf numFmtId="0" fontId="1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180" fontId="10" fillId="0" borderId="1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 wrapText="1"/>
    </xf>
    <xf numFmtId="49" fontId="0" fillId="0" borderId="2" xfId="0" applyNumberForma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vertical="center" wrapText="1"/>
    </xf>
    <xf numFmtId="0" fontId="12" fillId="3" borderId="5" xfId="0" applyFont="1" applyFill="1" applyBorder="1" applyAlignment="1">
      <alignment horizontal="right" vertical="center" wrapText="1"/>
    </xf>
    <xf numFmtId="0" fontId="12" fillId="3" borderId="6" xfId="0" applyFont="1" applyFill="1" applyBorder="1" applyAlignment="1">
      <alignment horizontal="right" vertical="center" wrapText="1"/>
    </xf>
    <xf numFmtId="180" fontId="12" fillId="3" borderId="1" xfId="0" applyNumberFormat="1" applyFont="1" applyFill="1" applyBorder="1" applyAlignment="1">
      <alignment vertical="center" wrapText="1"/>
    </xf>
    <xf numFmtId="0" fontId="13" fillId="0" borderId="0" xfId="0" applyFont="1" applyFill="1" applyAlignment="1"/>
    <xf numFmtId="0" fontId="14" fillId="0" borderId="0" xfId="0" applyFont="1" applyFill="1" applyAlignment="1"/>
    <xf numFmtId="0" fontId="15" fillId="0" borderId="1" xfId="0" applyNumberFormat="1" applyFont="1" applyFill="1" applyBorder="1" applyAlignment="1">
      <alignment horizontal="center" vertical="center"/>
    </xf>
    <xf numFmtId="180" fontId="13" fillId="0" borderId="1" xfId="0" applyNumberFormat="1" applyFont="1" applyFill="1" applyBorder="1" applyAlignment="1"/>
    <xf numFmtId="0" fontId="1" fillId="0" borderId="1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vertical="center"/>
    </xf>
    <xf numFmtId="0" fontId="10" fillId="0" borderId="1" xfId="0" applyFont="1" applyFill="1" applyBorder="1" applyAlignment="1">
      <alignment horizontal="center" vertical="center"/>
    </xf>
    <xf numFmtId="3" fontId="16" fillId="0" borderId="1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theme="8" tint="0.79998168889431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1" Type="http://schemas.openxmlformats.org/officeDocument/2006/relationships/image" Target="media/image1.png"/></Relationships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www.wps.cn/officeDocument/2020/cellImage" Target="cellimag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20"/>
  <sheetViews>
    <sheetView tabSelected="1" zoomScale="70" zoomScaleNormal="70" workbookViewId="0">
      <selection activeCell="H18" sqref="H18"/>
    </sheetView>
  </sheetViews>
  <sheetFormatPr defaultColWidth="9" defaultRowHeight="13.5"/>
  <cols>
    <col min="1" max="2" width="20.125" style="1" customWidth="1"/>
    <col min="3" max="3" width="20" style="1" customWidth="1"/>
    <col min="4" max="4" width="21.7833333333333" style="1" customWidth="1"/>
    <col min="5" max="5" width="19.1083333333333" style="1" customWidth="1"/>
    <col min="6" max="6" width="17.375" style="1" customWidth="1"/>
    <col min="7" max="7" width="13.0333333333333" style="1" customWidth="1"/>
    <col min="8" max="8" width="13.125" style="1" customWidth="1"/>
    <col min="9" max="9" width="13.2083333333333" style="1" customWidth="1"/>
    <col min="10" max="10" width="12.2583333333333" style="1" customWidth="1"/>
    <col min="11" max="11" width="13.875" style="1" customWidth="1"/>
    <col min="12" max="17" width="9" style="1"/>
    <col min="18" max="22" width="9" style="1" hidden="1" customWidth="1"/>
    <col min="23" max="26" width="10.375" style="1" hidden="1" customWidth="1"/>
    <col min="27" max="27" width="9" style="1" hidden="1" customWidth="1"/>
    <col min="28" max="16383" width="9" style="1"/>
  </cols>
  <sheetData>
    <row r="1" s="1" customFormat="1" ht="73" customHeight="1" spans="1:11">
      <c r="A1" s="2" t="s">
        <v>0</v>
      </c>
      <c r="B1" s="2" t="s">
        <v>1</v>
      </c>
      <c r="C1" s="3" t="s">
        <v>2</v>
      </c>
      <c r="D1" s="4" t="s">
        <v>3</v>
      </c>
      <c r="E1" s="5" t="s">
        <v>4</v>
      </c>
      <c r="F1" s="6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29" t="s">
        <v>10</v>
      </c>
    </row>
    <row r="2" s="1" customFormat="1" ht="150" customHeight="1" spans="1:26">
      <c r="A2" s="8" t="s">
        <v>11</v>
      </c>
      <c r="B2" s="9">
        <v>1205340</v>
      </c>
      <c r="C2" s="10" t="s">
        <v>12</v>
      </c>
      <c r="D2" s="11" t="s">
        <v>13</v>
      </c>
      <c r="E2" s="12" t="s">
        <v>14</v>
      </c>
      <c r="F2" s="13" t="str">
        <f>_xlfn.DISPIMG("ID_6574A15AD3734EB782DCCE3FB51A00B0",1)</f>
        <v>=DISPIMG("ID_6574A15AD3734EB782DCCE3FB51A00B0",1)</v>
      </c>
      <c r="G2" s="14">
        <f>SUM(R2,W2)*1.03+50</f>
        <v>3269.78</v>
      </c>
      <c r="H2" s="14">
        <f>SUM(S2,X2)*1.03+50</f>
        <v>4343.04</v>
      </c>
      <c r="I2" s="14">
        <f>SUM(T2,Y2)*1.03+50</f>
        <v>3269.78</v>
      </c>
      <c r="J2" s="14">
        <f>SUM(U2,Z2)*1.03*1.03+50</f>
        <v>2094.3543</v>
      </c>
      <c r="K2" s="14">
        <f>SUM(G2:J2)</f>
        <v>12976.9543</v>
      </c>
      <c r="R2" s="31">
        <v>471</v>
      </c>
      <c r="S2" s="32">
        <v>628</v>
      </c>
      <c r="T2" s="32">
        <v>471</v>
      </c>
      <c r="U2" s="32">
        <v>157</v>
      </c>
      <c r="W2" s="31">
        <v>2655</v>
      </c>
      <c r="X2" s="32">
        <v>3540</v>
      </c>
      <c r="Y2" s="32">
        <v>2655</v>
      </c>
      <c r="Z2" s="32">
        <v>1770</v>
      </c>
    </row>
    <row r="3" s="1" customFormat="1" ht="150" customHeight="1" spans="1:26">
      <c r="A3" s="8"/>
      <c r="B3" s="15"/>
      <c r="C3" s="16"/>
      <c r="D3" s="11" t="s">
        <v>15</v>
      </c>
      <c r="E3" s="12" t="s">
        <v>16</v>
      </c>
      <c r="F3" s="13" t="str">
        <f>_xlfn.DISPIMG("ID_928817489AE04412804D5A43CED8FA76",1)</f>
        <v>=DISPIMG("ID_928817489AE04412804D5A43CED8FA76",1)</v>
      </c>
      <c r="G3" s="14">
        <f>SUM(R3,W3)*1.03+50</f>
        <v>3108.07</v>
      </c>
      <c r="H3" s="14">
        <f>SUM(S3,X3)*1.03+50</f>
        <v>4181.33</v>
      </c>
      <c r="I3" s="14">
        <f>SUM(T3,Y3)*1.03+50</f>
        <v>2196.52</v>
      </c>
      <c r="J3" s="14">
        <f>SUM(U3,Z3)*1.03+50</f>
        <v>1123.26</v>
      </c>
      <c r="K3" s="14">
        <f>SUM(G3:J3)</f>
        <v>10609.18</v>
      </c>
      <c r="R3" s="32">
        <v>314</v>
      </c>
      <c r="S3" s="32">
        <v>471</v>
      </c>
      <c r="T3" s="32">
        <v>314</v>
      </c>
      <c r="U3" s="32">
        <v>157</v>
      </c>
      <c r="W3" s="32">
        <v>2655</v>
      </c>
      <c r="X3" s="32">
        <v>3540</v>
      </c>
      <c r="Y3" s="32">
        <v>1770</v>
      </c>
      <c r="Z3" s="32">
        <v>885</v>
      </c>
    </row>
    <row r="4" s="1" customFormat="1" ht="150" customHeight="1" spans="1:26">
      <c r="A4" s="8"/>
      <c r="B4" s="15"/>
      <c r="C4" s="16"/>
      <c r="D4" s="11" t="s">
        <v>17</v>
      </c>
      <c r="E4" s="17" t="s">
        <v>18</v>
      </c>
      <c r="F4" s="13" t="str">
        <f>_xlfn.DISPIMG("ID_DD9CF2BE76664CF9B907E25FF7EAE644",1)</f>
        <v>=DISPIMG("ID_DD9CF2BE76664CF9B907E25FF7EAE644",1)</v>
      </c>
      <c r="G4" s="14">
        <f>SUM(R4,W4)*1.03+50</f>
        <v>2358.23</v>
      </c>
      <c r="H4" s="14">
        <f>SUM(S4,X4)*1.03+50</f>
        <v>3431.49</v>
      </c>
      <c r="I4" s="14">
        <f>SUM(T4,Y4)*1.03+50</f>
        <v>2358.23</v>
      </c>
      <c r="J4" s="14">
        <f>SUM(U4,Z4)*1.03+50</f>
        <v>1123.26</v>
      </c>
      <c r="K4" s="14">
        <f>SUM(G4:J4)</f>
        <v>9271.21</v>
      </c>
      <c r="R4" s="32">
        <v>471</v>
      </c>
      <c r="S4" s="32">
        <v>628</v>
      </c>
      <c r="T4" s="32">
        <v>471</v>
      </c>
      <c r="U4" s="32">
        <v>157</v>
      </c>
      <c r="W4" s="31">
        <v>1770</v>
      </c>
      <c r="X4" s="32">
        <v>2655</v>
      </c>
      <c r="Y4" s="32">
        <v>1770</v>
      </c>
      <c r="Z4" s="32">
        <v>885</v>
      </c>
    </row>
    <row r="5" s="1" customFormat="1" ht="146" customHeight="1" spans="1:26">
      <c r="A5" s="8"/>
      <c r="B5" s="15"/>
      <c r="C5" s="16"/>
      <c r="D5" s="18" t="s">
        <v>19</v>
      </c>
      <c r="E5" s="17" t="s">
        <v>20</v>
      </c>
      <c r="F5" s="19" t="str">
        <f>_xlfn.DISPIMG("ID_4A06AEC52D8748C99CD49570D023FFB8",1)</f>
        <v>=DISPIMG("ID_4A06AEC52D8748C99CD49570D023FFB8",1)</v>
      </c>
      <c r="G5" s="14">
        <f>SUM(R5,W5)*1.03+50</f>
        <v>3269.78</v>
      </c>
      <c r="H5" s="14">
        <f>SUM(S5,X5)*1.03+50</f>
        <v>3269.78</v>
      </c>
      <c r="I5" s="14">
        <f>SUM(T5,Y5)*1.03+50</f>
        <v>2196.52</v>
      </c>
      <c r="J5" s="14">
        <f>SUM(U5,Z5)*1.03+50</f>
        <v>2196.52</v>
      </c>
      <c r="K5" s="14">
        <f>SUM(G5:J5)</f>
        <v>10932.6</v>
      </c>
      <c r="R5" s="33">
        <v>471</v>
      </c>
      <c r="S5" s="33">
        <v>471</v>
      </c>
      <c r="T5" s="33">
        <v>314</v>
      </c>
      <c r="U5" s="33">
        <v>314</v>
      </c>
      <c r="W5" s="33">
        <v>2655</v>
      </c>
      <c r="X5" s="33">
        <v>2655</v>
      </c>
      <c r="Y5" s="33">
        <v>1770</v>
      </c>
      <c r="Z5" s="33">
        <v>1770</v>
      </c>
    </row>
    <row r="6" s="1" customFormat="1" ht="24" spans="1:11">
      <c r="A6" s="8"/>
      <c r="B6" s="20"/>
      <c r="C6" s="21" t="s">
        <v>21</v>
      </c>
      <c r="D6" s="21"/>
      <c r="E6" s="22" t="s">
        <v>22</v>
      </c>
      <c r="F6" s="23"/>
      <c r="G6" s="24">
        <f>SUM(G2:G5)</f>
        <v>12005.86</v>
      </c>
      <c r="H6" s="24">
        <f>SUM(H2:H5)</f>
        <v>15225.64</v>
      </c>
      <c r="I6" s="24">
        <f>SUM(I2:I5)</f>
        <v>10021.05</v>
      </c>
      <c r="J6" s="24">
        <f>SUM(J2:J5)</f>
        <v>6537.3943</v>
      </c>
      <c r="K6" s="30"/>
    </row>
    <row r="10" ht="25.5" spans="1:1">
      <c r="A10" s="25" t="s">
        <v>23</v>
      </c>
    </row>
    <row r="16" ht="25.5" spans="1:2">
      <c r="A16" s="25" t="s">
        <v>24</v>
      </c>
      <c r="B16" s="26" t="s">
        <v>25</v>
      </c>
    </row>
    <row r="18" ht="26.25" spans="1:5">
      <c r="A18" s="26" t="s">
        <v>26</v>
      </c>
      <c r="B18" s="27" t="s">
        <v>6</v>
      </c>
      <c r="C18" s="27" t="s">
        <v>7</v>
      </c>
      <c r="D18" s="27" t="s">
        <v>8</v>
      </c>
      <c r="E18" s="27" t="s">
        <v>9</v>
      </c>
    </row>
    <row r="19" ht="25.5" spans="2:5">
      <c r="B19" s="28">
        <f>SUM(R2:R5)*0.05</f>
        <v>86.35</v>
      </c>
      <c r="C19" s="28">
        <f>SUM(S2:S5)*0.05</f>
        <v>109.9</v>
      </c>
      <c r="D19" s="28">
        <f>SUM(T2:T5)*0.05</f>
        <v>78.5</v>
      </c>
      <c r="E19" s="28">
        <f>SUM(U2:U5)*0.05</f>
        <v>39.25</v>
      </c>
    </row>
    <row r="20" ht="25.5" spans="2:5">
      <c r="B20" s="28">
        <f>SUM(W2:W5)*0.03</f>
        <v>292.05</v>
      </c>
      <c r="C20" s="28">
        <f>SUM(X2:X5)*0.03</f>
        <v>371.7</v>
      </c>
      <c r="D20" s="28">
        <f>SUM(Y2:Y5)*0.03</f>
        <v>238.95</v>
      </c>
      <c r="E20" s="28">
        <f>SUM(Z2:Z5)*0.03</f>
        <v>159.3</v>
      </c>
    </row>
  </sheetData>
  <mergeCells count="4">
    <mergeCell ref="E6:F6"/>
    <mergeCell ref="A2:A6"/>
    <mergeCell ref="B2:B5"/>
    <mergeCell ref="C2:C5"/>
  </mergeCells>
  <conditionalFormatting sqref="D2">
    <cfRule type="containsBlanks" dxfId="0" priority="4">
      <formula>LEN(TRIM(D2))=0</formula>
    </cfRule>
  </conditionalFormatting>
  <conditionalFormatting sqref="D3">
    <cfRule type="containsBlanks" dxfId="0" priority="2">
      <formula>LEN(TRIM(D3))=0</formula>
    </cfRule>
  </conditionalFormatting>
  <conditionalFormatting sqref="D4">
    <cfRule type="containsBlanks" dxfId="0" priority="3">
      <formula>LEN(TRIM(D4))=0</formula>
    </cfRule>
  </conditionalFormatting>
  <conditionalFormatting sqref="D5">
    <cfRule type="containsBlanks" dxfId="0" priority="1">
      <formula>LEN(TRIM(D5))=0</formula>
    </cfRule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瑞泽</cp:lastModifiedBy>
  <dcterms:created xsi:type="dcterms:W3CDTF">2023-05-12T11:15:00Z</dcterms:created>
  <dcterms:modified xsi:type="dcterms:W3CDTF">2025-07-18T10:08:51Z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273D06E22A42445FA745CAD6AA8A036B_12</vt:lpwstr>
  </property>
</Properties>
</file>