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ummary Table-English Format" sheetId="2" r:id="rId1"/>
  </sheets>
  <definedNames>
    <definedName name="_xlnm.Print_Area" localSheetId="0">'Summary Table-English Format'!$A$1:$AA$73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<sst xmlns="http://schemas.openxmlformats.org/spreadsheetml/2006/main" count="275" uniqueCount="67">
  <si>
    <r>
      <rPr>
        <b/>
        <sz val="20"/>
        <rFont val="Calibri"/>
        <charset val="134"/>
      </rPr>
      <t xml:space="preserve">SINOPROUD </t>
    </r>
    <r>
      <rPr>
        <b/>
        <sz val="20"/>
        <rFont val="宋体"/>
        <charset val="134"/>
      </rPr>
      <t>装箱单</t>
    </r>
  </si>
  <si>
    <t>客户：DEFACTO</t>
  </si>
  <si>
    <t>款号：F2914AX</t>
  </si>
  <si>
    <t>联系人：金诺7部/Marjorie</t>
  </si>
  <si>
    <t>更新日期：2025-8-12</t>
  </si>
  <si>
    <r>
      <rPr>
        <b/>
        <sz val="11"/>
        <rFont val="Calibri"/>
        <charset val="134"/>
      </rPr>
      <t xml:space="preserve">Total Order
</t>
    </r>
    <r>
      <rPr>
        <b/>
        <sz val="11"/>
        <rFont val="宋体"/>
        <charset val="134"/>
      </rPr>
      <t>尺码配比</t>
    </r>
  </si>
  <si>
    <t>箱号</t>
  </si>
  <si>
    <t>箱数</t>
  </si>
  <si>
    <t>Style Code</t>
  </si>
  <si>
    <r>
      <rPr>
        <b/>
        <sz val="11"/>
        <rFont val="Calibri"/>
        <charset val="134"/>
      </rPr>
      <t xml:space="preserve">Order Number
</t>
    </r>
    <r>
      <rPr>
        <b/>
        <sz val="11"/>
        <rFont val="宋体"/>
        <charset val="134"/>
      </rPr>
      <t>订单号</t>
    </r>
  </si>
  <si>
    <t>货期</t>
  </si>
  <si>
    <r>
      <rPr>
        <b/>
        <sz val="11"/>
        <rFont val="Calibri"/>
        <charset val="134"/>
      </rPr>
      <t xml:space="preserve">ColorCode-Name
</t>
    </r>
    <r>
      <rPr>
        <b/>
        <sz val="11"/>
        <rFont val="宋体"/>
        <charset val="134"/>
      </rPr>
      <t>颜色</t>
    </r>
  </si>
  <si>
    <r>
      <rPr>
        <b/>
        <sz val="11"/>
        <rFont val="Calibri"/>
        <charset val="134"/>
      </rPr>
      <t xml:space="preserve">Prepack Code
</t>
    </r>
    <r>
      <rPr>
        <b/>
        <sz val="11"/>
        <rFont val="宋体"/>
        <charset val="134"/>
      </rPr>
      <t>款号</t>
    </r>
  </si>
  <si>
    <t>Set Content</t>
  </si>
  <si>
    <t>XS</t>
  </si>
  <si>
    <t>S</t>
  </si>
  <si>
    <t>M</t>
  </si>
  <si>
    <t>L</t>
  </si>
  <si>
    <t>XL</t>
  </si>
  <si>
    <r>
      <rPr>
        <b/>
        <sz val="11"/>
        <rFont val="Calibri"/>
        <charset val="134"/>
      </rPr>
      <t xml:space="preserve">Qty. In A Blister
</t>
    </r>
    <r>
      <rPr>
        <b/>
        <sz val="11"/>
        <rFont val="宋体"/>
        <charset val="134"/>
      </rPr>
      <t>一个配比件数</t>
    </r>
  </si>
  <si>
    <t>一箱
中包数</t>
  </si>
  <si>
    <t>一箱
件数</t>
  </si>
  <si>
    <r>
      <rPr>
        <b/>
        <sz val="11"/>
        <rFont val="Calibri"/>
        <charset val="134"/>
      </rPr>
      <t xml:space="preserve">Delivery Country
</t>
    </r>
    <r>
      <rPr>
        <b/>
        <sz val="11"/>
        <rFont val="宋体"/>
        <charset val="134"/>
      </rPr>
      <t>国家</t>
    </r>
  </si>
  <si>
    <r>
      <rPr>
        <b/>
        <sz val="11"/>
        <rFont val="Calibri"/>
        <charset val="134"/>
      </rPr>
      <t xml:space="preserve">Total Blister
</t>
    </r>
    <r>
      <rPr>
        <b/>
        <sz val="11"/>
        <rFont val="宋体"/>
        <charset val="134"/>
      </rPr>
      <t>总中包数</t>
    </r>
  </si>
  <si>
    <r>
      <rPr>
        <b/>
        <sz val="11"/>
        <rFont val="Calibri"/>
        <charset val="134"/>
      </rPr>
      <t xml:space="preserve">Total Open Quantity
</t>
    </r>
    <r>
      <rPr>
        <b/>
        <sz val="11"/>
        <rFont val="宋体"/>
        <charset val="134"/>
      </rPr>
      <t>总数量</t>
    </r>
  </si>
  <si>
    <t>箱规</t>
  </si>
  <si>
    <t>箱贴数量</t>
  </si>
  <si>
    <t>LOT
中包净重</t>
  </si>
  <si>
    <t>净重
/箱</t>
  </si>
  <si>
    <t>毛重
/箱</t>
  </si>
  <si>
    <t>净重
/总</t>
  </si>
  <si>
    <t>毛重
/总</t>
  </si>
  <si>
    <t>F2914AX</t>
  </si>
  <si>
    <t>BN530 - BROWN</t>
  </si>
  <si>
    <t>F2914AXDFA</t>
  </si>
  <si>
    <t>TURKEY</t>
  </si>
  <si>
    <t>60*40*30</t>
  </si>
  <si>
    <t>EGYPT</t>
  </si>
  <si>
    <t>MOROCCO</t>
  </si>
  <si>
    <t>UZBEKISTAN</t>
  </si>
  <si>
    <t>UKRAINE</t>
  </si>
  <si>
    <t>SOUTH IRAQ</t>
  </si>
  <si>
    <t>GEORGIA</t>
  </si>
  <si>
    <t>AZERBAIJAN</t>
  </si>
  <si>
    <t>KOSOVO</t>
  </si>
  <si>
    <t>LEBANON</t>
  </si>
  <si>
    <t>F2914AXKZKA</t>
  </si>
  <si>
    <t>KAZAKHSTAN</t>
  </si>
  <si>
    <t>F2914AXTOP5A</t>
  </si>
  <si>
    <r>
      <rPr>
        <sz val="12"/>
        <color rgb="FFFF0000"/>
        <rFont val="Calibri"/>
        <charset val="134"/>
      </rPr>
      <t xml:space="preserve">TOPTAN-5 </t>
    </r>
    <r>
      <rPr>
        <sz val="12"/>
        <color rgb="FFFF0000"/>
        <rFont val="宋体"/>
        <charset val="134"/>
      </rPr>
      <t>俄罗斯单，价格牌空白，贴</t>
    </r>
    <r>
      <rPr>
        <sz val="12"/>
        <color rgb="FFFF0000"/>
        <rFont val="Calibri"/>
        <charset val="134"/>
      </rPr>
      <t>QR</t>
    </r>
    <r>
      <rPr>
        <sz val="12"/>
        <color rgb="FFFF0000"/>
        <rFont val="宋体"/>
        <charset val="134"/>
      </rPr>
      <t>贴纸</t>
    </r>
  </si>
  <si>
    <t>F2914AXTOP7A</t>
  </si>
  <si>
    <t>TOPTAN-7</t>
  </si>
  <si>
    <t>F2914AXECOMAL</t>
  </si>
  <si>
    <t>-</t>
  </si>
  <si>
    <t>F2914AXECOMAM</t>
  </si>
  <si>
    <r>
      <rPr>
        <sz val="9"/>
        <color rgb="FFFF0000"/>
        <rFont val="Calibri"/>
        <charset val="134"/>
      </rPr>
      <t>ECOM-</t>
    </r>
    <r>
      <rPr>
        <sz val="9"/>
        <color rgb="FFFF0000"/>
        <rFont val="宋体"/>
        <charset val="134"/>
      </rPr>
      <t>价格牌无价格</t>
    </r>
  </si>
  <si>
    <t>F2914AXECOMAS</t>
  </si>
  <si>
    <t>F2914AXECOMAXL</t>
  </si>
  <si>
    <t>F2914AXECOMAXS</t>
  </si>
  <si>
    <t>Total Order By Sizes</t>
  </si>
  <si>
    <t>Order Number</t>
  </si>
  <si>
    <t>Supplier Shipment Date</t>
  </si>
  <si>
    <t>ColorCode-Name</t>
  </si>
  <si>
    <t>Prepack Code</t>
  </si>
  <si>
    <t>Delivery Country</t>
  </si>
  <si>
    <t>TOPTAN-5</t>
  </si>
  <si>
    <t>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</si>
</sst>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_ "/>
  </numFmts>
  <fonts count="39">
    <font>
      <sz val="11"/>
      <name val="Calibri"/>
      <charset val="134"/>
    </font>
    <font>
      <b/>
      <sz val="16"/>
      <name val="Calibri"/>
      <charset val="134"/>
    </font>
    <font>
      <sz val="12"/>
      <name val="Calibri"/>
      <charset val="134"/>
    </font>
    <font>
      <b/>
      <sz val="14"/>
      <name val="Calibri"/>
      <charset val="134"/>
    </font>
    <font>
      <b/>
      <sz val="16"/>
      <name val="宋体"/>
      <charset val="134"/>
    </font>
    <font>
      <b/>
      <sz val="11"/>
      <name val="Calibri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rgb="FF0000FF"/>
      <name val="Calibri"/>
      <charset val="134"/>
    </font>
    <font>
      <sz val="11"/>
      <color rgb="FF0000FF"/>
      <name val="Calibri"/>
      <charset val="134"/>
    </font>
    <font>
      <b/>
      <sz val="20"/>
      <name val="Calibri"/>
      <charset val="134"/>
    </font>
    <font>
      <b/>
      <sz val="11"/>
      <color rgb="FFFF0000"/>
      <name val="宋体"/>
      <charset val="134"/>
    </font>
    <font>
      <b/>
      <sz val="11"/>
      <name val="微软雅黑"/>
      <charset val="134"/>
    </font>
    <font>
      <sz val="14"/>
      <name val="Calibri"/>
      <charset val="134"/>
    </font>
    <font>
      <sz val="12"/>
      <color rgb="FFFF0000"/>
      <name val="Calibri"/>
      <charset val="134"/>
    </font>
    <font>
      <sz val="9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  <font>
      <b/>
      <sz val="20"/>
      <name val="宋体"/>
      <charset val="134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27" fillId="7" borderId="5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58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176" fontId="0" fillId="0" borderId="0" xfId="0" applyNumberFormat="1" applyFont="1"/>
    <xf numFmtId="49" fontId="1" fillId="0" borderId="0" xfId="0" applyNumberFormat="1" applyFont="1"/>
    <xf numFmtId="177" fontId="1" fillId="0" borderId="0" xfId="0" applyNumberFormat="1" applyFont="1"/>
    <xf numFmtId="176" fontId="1" fillId="0" borderId="0" xfId="0" applyNumberFormat="1" applyFont="1"/>
    <xf numFmtId="176" fontId="1" fillId="0" borderId="0" xfId="0" applyNumberFormat="1" applyFont="1" applyAlignment="1">
      <alignment wrapText="1"/>
    </xf>
    <xf numFmtId="0" fontId="3" fillId="0" borderId="0" xfId="0" applyNumberFormat="1" applyFont="1"/>
    <xf numFmtId="49" fontId="4" fillId="0" borderId="0" xfId="0" applyNumberFormat="1" applyFont="1"/>
    <xf numFmtId="0" fontId="5" fillId="0" borderId="0" xfId="0" applyNumberFormat="1" applyFont="1" applyAlignment="1"/>
    <xf numFmtId="49" fontId="6" fillId="3" borderId="1" xfId="0" applyNumberFormat="1" applyFont="1" applyFill="1" applyBorder="1" applyAlignment="1">
      <alignment horizontal="right"/>
    </xf>
    <xf numFmtId="177" fontId="6" fillId="3" borderId="1" xfId="0" applyNumberFormat="1" applyFont="1" applyFill="1" applyBorder="1" applyAlignment="1">
      <alignment horizontal="right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76" fontId="9" fillId="0" borderId="1" xfId="0" applyNumberFormat="1" applyFont="1" applyBorder="1" applyAlignment="1">
      <alignment horizontal="center"/>
    </xf>
    <xf numFmtId="0" fontId="10" fillId="0" borderId="0" xfId="0" applyNumberFormat="1" applyFont="1"/>
    <xf numFmtId="0" fontId="5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/>
    </xf>
    <xf numFmtId="0" fontId="7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/>
    </xf>
    <xf numFmtId="0" fontId="13" fillId="4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15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0" fillId="3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26035</xdr:colOff>
      <xdr:row>0</xdr:row>
      <xdr:rowOff>182880</xdr:rowOff>
    </xdr:from>
    <xdr:to>
      <xdr:col>6</xdr:col>
      <xdr:colOff>132080</xdr:colOff>
      <xdr:row>5</xdr:row>
      <xdr:rowOff>59690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2365" y="182880"/>
          <a:ext cx="951865" cy="1273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237490</xdr:colOff>
      <xdr:row>48</xdr:row>
      <xdr:rowOff>95250</xdr:rowOff>
    </xdr:from>
    <xdr:to>
      <xdr:col>16</xdr:col>
      <xdr:colOff>334010</xdr:colOff>
      <xdr:row>65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94790" y="10496550"/>
          <a:ext cx="9815195" cy="312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73"/>
  <sheetViews>
    <sheetView tabSelected="1" view="pageBreakPreview" zoomScale="60" zoomScaleNormal="100" topLeftCell="B5" workbookViewId="0">
      <selection activeCell="U33" sqref="U33"/>
    </sheetView>
  </sheetViews>
  <sheetFormatPr defaultColWidth="9" defaultRowHeight="14.5"/>
  <cols>
    <col min="4" max="4" width="10.8545454545455" customWidth="1"/>
    <col min="5" max="5" width="14.4909090909091" customWidth="1"/>
    <col min="6" max="6" width="12.1090909090909" style="6" customWidth="1"/>
    <col min="7" max="7" width="17.8909090909091" customWidth="1"/>
    <col min="8" max="8" width="17.9909090909091" customWidth="1"/>
    <col min="9" max="14" width="5.78181818181818" customWidth="1"/>
    <col min="15" max="15" width="14.5545454545455" customWidth="1"/>
    <col min="16" max="16" width="7.55454545454545" customWidth="1"/>
    <col min="17" max="17" width="8.21818181818182" customWidth="1"/>
    <col min="18" max="18" width="20" customWidth="1"/>
    <col min="19" max="19" width="12.2" customWidth="1"/>
    <col min="20" max="20" width="19.7272727272727" customWidth="1"/>
    <col min="21" max="21" width="13.1363636363636" customWidth="1"/>
    <col min="22" max="22" width="12.3636363636364" customWidth="1"/>
    <col min="23" max="42" width="9.13636363636364" customWidth="1"/>
  </cols>
  <sheetData>
    <row r="1" s="1" customFormat="1" ht="26" spans="4:16">
      <c r="D1" s="7"/>
      <c r="E1" s="8"/>
      <c r="F1" s="9"/>
      <c r="G1" s="10"/>
      <c r="H1" s="11"/>
      <c r="I1" s="39" t="s">
        <v>0</v>
      </c>
      <c r="J1" s="39"/>
      <c r="K1" s="39"/>
      <c r="P1" s="11"/>
    </row>
    <row r="2" s="1" customFormat="1" ht="21" spans="1:16">
      <c r="A2" s="12" t="s">
        <v>1</v>
      </c>
      <c r="B2" s="8"/>
      <c r="C2" s="9"/>
      <c r="D2" s="12"/>
      <c r="E2" s="8"/>
      <c r="F2" s="9"/>
      <c r="G2" s="10"/>
      <c r="H2" s="11"/>
      <c r="P2" s="11"/>
    </row>
    <row r="3" s="1" customFormat="1" ht="21" spans="1:16">
      <c r="A3" s="12" t="s">
        <v>2</v>
      </c>
      <c r="B3" s="8"/>
      <c r="C3" s="9"/>
      <c r="D3" s="12"/>
      <c r="E3" s="8"/>
      <c r="F3" s="9"/>
      <c r="G3" s="10"/>
      <c r="H3" s="11"/>
      <c r="P3" s="11"/>
    </row>
    <row r="4" s="1" customFormat="1" ht="21" spans="1:16">
      <c r="A4" s="12" t="s">
        <v>3</v>
      </c>
      <c r="B4" s="8"/>
      <c r="C4" s="9"/>
      <c r="D4" s="12"/>
      <c r="E4" s="8"/>
      <c r="F4" s="9"/>
      <c r="G4" s="10"/>
      <c r="H4" s="11"/>
      <c r="P4" s="11"/>
    </row>
    <row r="5" s="1" customFormat="1" ht="21" spans="1:16">
      <c r="A5" s="12" t="s">
        <v>4</v>
      </c>
      <c r="B5" s="8"/>
      <c r="C5" s="9"/>
      <c r="D5" s="12"/>
      <c r="E5" s="8"/>
      <c r="F5" s="9"/>
      <c r="G5" s="10"/>
      <c r="H5" s="11"/>
      <c r="P5" s="11"/>
    </row>
    <row r="6" ht="30" customHeight="1" spans="4:42">
      <c r="D6" s="13"/>
      <c r="E6" s="13"/>
      <c r="F6" s="13"/>
      <c r="G6" s="13"/>
      <c r="H6" s="13"/>
      <c r="I6" s="13"/>
      <c r="J6" s="40" t="s">
        <v>5</v>
      </c>
      <c r="K6" s="41"/>
      <c r="L6" s="41"/>
      <c r="M6" s="41"/>
      <c r="N6" s="41"/>
      <c r="O6" s="13"/>
      <c r="P6" s="13"/>
      <c r="Q6" s="13"/>
      <c r="R6" s="13"/>
      <c r="S6" s="13"/>
      <c r="T6" s="13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="2" customFormat="1" ht="59" customHeight="1" spans="1:42">
      <c r="A7" s="14" t="s">
        <v>6</v>
      </c>
      <c r="B7" s="14" t="s">
        <v>6</v>
      </c>
      <c r="C7" s="15" t="s">
        <v>7</v>
      </c>
      <c r="D7" s="16" t="s">
        <v>8</v>
      </c>
      <c r="E7" s="17" t="s">
        <v>9</v>
      </c>
      <c r="F7" s="18" t="s">
        <v>10</v>
      </c>
      <c r="G7" s="17" t="s">
        <v>11</v>
      </c>
      <c r="H7" s="17" t="s">
        <v>12</v>
      </c>
      <c r="I7" s="17" t="s">
        <v>13</v>
      </c>
      <c r="J7" s="17" t="s">
        <v>14</v>
      </c>
      <c r="K7" s="17" t="s">
        <v>15</v>
      </c>
      <c r="L7" s="17" t="s">
        <v>16</v>
      </c>
      <c r="M7" s="17" t="s">
        <v>17</v>
      </c>
      <c r="N7" s="17" t="s">
        <v>18</v>
      </c>
      <c r="O7" s="17" t="s">
        <v>19</v>
      </c>
      <c r="P7" s="42" t="s">
        <v>20</v>
      </c>
      <c r="Q7" s="45" t="s">
        <v>21</v>
      </c>
      <c r="R7" s="17" t="s">
        <v>22</v>
      </c>
      <c r="S7" s="17" t="s">
        <v>23</v>
      </c>
      <c r="T7" s="17" t="s">
        <v>24</v>
      </c>
      <c r="U7" s="46" t="s">
        <v>25</v>
      </c>
      <c r="V7" s="47" t="s">
        <v>26</v>
      </c>
      <c r="W7" s="46" t="s">
        <v>27</v>
      </c>
      <c r="X7" s="48" t="s">
        <v>28</v>
      </c>
      <c r="Y7" s="48" t="s">
        <v>29</v>
      </c>
      <c r="Z7" s="48" t="s">
        <v>30</v>
      </c>
      <c r="AA7" s="48" t="s">
        <v>31</v>
      </c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</row>
    <row r="8" s="3" customFormat="1" ht="25" customHeight="1" spans="1:27">
      <c r="A8" s="19">
        <v>1</v>
      </c>
      <c r="B8" s="19">
        <v>220</v>
      </c>
      <c r="C8" s="19">
        <v>220</v>
      </c>
      <c r="D8" s="20" t="s">
        <v>32</v>
      </c>
      <c r="E8" s="20">
        <v>1647092</v>
      </c>
      <c r="F8" s="21">
        <v>45874</v>
      </c>
      <c r="G8" s="22" t="s">
        <v>33</v>
      </c>
      <c r="H8" s="22" t="s">
        <v>34</v>
      </c>
      <c r="I8" s="22">
        <v>1</v>
      </c>
      <c r="J8" s="43">
        <v>1</v>
      </c>
      <c r="K8" s="43">
        <v>2</v>
      </c>
      <c r="L8" s="19">
        <v>2</v>
      </c>
      <c r="M8" s="19">
        <v>1</v>
      </c>
      <c r="N8" s="19">
        <v>1</v>
      </c>
      <c r="O8" s="19">
        <v>7</v>
      </c>
      <c r="P8" s="19">
        <v>1</v>
      </c>
      <c r="Q8" s="19">
        <v>7</v>
      </c>
      <c r="R8" s="19" t="s">
        <v>35</v>
      </c>
      <c r="S8" s="19">
        <v>220</v>
      </c>
      <c r="T8" s="19">
        <f>Q8*C8</f>
        <v>1540</v>
      </c>
      <c r="U8" s="49" t="s">
        <v>36</v>
      </c>
      <c r="V8" s="50">
        <f>C8*2*1.05</f>
        <v>462</v>
      </c>
      <c r="W8" s="49">
        <f t="shared" ref="W8:W20" si="0">J8*0.82+K8*0.82+L8*0.84+M8*0.86+N8*0.88</f>
        <v>5.88</v>
      </c>
      <c r="X8" s="49">
        <f t="shared" ref="X8:X28" si="1">W8*P8</f>
        <v>5.88</v>
      </c>
      <c r="Y8" s="49">
        <f>X8+1.12</f>
        <v>7</v>
      </c>
      <c r="Z8" s="49">
        <f>X8*C8</f>
        <v>1293.6</v>
      </c>
      <c r="AA8" s="49">
        <f t="shared" ref="AA8:AA28" si="2">Y8*C8</f>
        <v>1540</v>
      </c>
    </row>
    <row r="9" s="4" customFormat="1" ht="25" hidden="1" customHeight="1" spans="1:27">
      <c r="A9" s="23">
        <v>1</v>
      </c>
      <c r="B9" s="23">
        <f t="shared" ref="B8:B25" si="3">S9</f>
        <v>34</v>
      </c>
      <c r="C9" s="23">
        <f t="shared" ref="C8:C25" si="4">S9</f>
        <v>34</v>
      </c>
      <c r="D9" s="23" t="s">
        <v>32</v>
      </c>
      <c r="E9" s="23">
        <v>1647091</v>
      </c>
      <c r="F9" s="24">
        <v>45853</v>
      </c>
      <c r="G9" s="25" t="s">
        <v>33</v>
      </c>
      <c r="H9" s="25" t="s">
        <v>34</v>
      </c>
      <c r="I9" s="25">
        <v>1</v>
      </c>
      <c r="J9" s="25">
        <v>1</v>
      </c>
      <c r="K9" s="25">
        <v>2</v>
      </c>
      <c r="L9" s="23">
        <v>2</v>
      </c>
      <c r="M9" s="23">
        <v>1</v>
      </c>
      <c r="N9" s="23">
        <v>1</v>
      </c>
      <c r="O9" s="23">
        <v>7</v>
      </c>
      <c r="P9" s="23">
        <v>1</v>
      </c>
      <c r="Q9" s="23">
        <v>7</v>
      </c>
      <c r="R9" s="23" t="s">
        <v>37</v>
      </c>
      <c r="S9" s="23">
        <v>34</v>
      </c>
      <c r="T9" s="23">
        <v>238</v>
      </c>
      <c r="U9" s="51" t="s">
        <v>36</v>
      </c>
      <c r="V9" s="50">
        <f>C9*2*1.05</f>
        <v>71.4</v>
      </c>
      <c r="W9" s="51">
        <f t="shared" si="0"/>
        <v>5.88</v>
      </c>
      <c r="X9" s="51">
        <f t="shared" si="1"/>
        <v>5.88</v>
      </c>
      <c r="Y9" s="51">
        <f t="shared" ref="Y8:Y28" si="5">X9+1.12</f>
        <v>7</v>
      </c>
      <c r="Z9" s="51">
        <f t="shared" ref="Z8:Z28" si="6">X9*C9</f>
        <v>199.92</v>
      </c>
      <c r="AA9" s="51">
        <f t="shared" si="2"/>
        <v>238</v>
      </c>
    </row>
    <row r="10" s="4" customFormat="1" ht="25" hidden="1" customHeight="1" spans="1:27">
      <c r="A10" s="23">
        <v>1</v>
      </c>
      <c r="B10" s="23">
        <f t="shared" si="3"/>
        <v>26</v>
      </c>
      <c r="C10" s="23">
        <f t="shared" si="4"/>
        <v>26</v>
      </c>
      <c r="D10" s="23" t="s">
        <v>32</v>
      </c>
      <c r="E10" s="23">
        <v>1647090</v>
      </c>
      <c r="F10" s="24">
        <v>45853</v>
      </c>
      <c r="G10" s="25" t="s">
        <v>33</v>
      </c>
      <c r="H10" s="25" t="s">
        <v>34</v>
      </c>
      <c r="I10" s="25">
        <v>1</v>
      </c>
      <c r="J10" s="25">
        <v>1</v>
      </c>
      <c r="K10" s="25">
        <v>2</v>
      </c>
      <c r="L10" s="23">
        <v>2</v>
      </c>
      <c r="M10" s="23">
        <v>1</v>
      </c>
      <c r="N10" s="23">
        <v>1</v>
      </c>
      <c r="O10" s="23">
        <v>7</v>
      </c>
      <c r="P10" s="23">
        <v>1</v>
      </c>
      <c r="Q10" s="23">
        <v>7</v>
      </c>
      <c r="R10" s="23" t="s">
        <v>38</v>
      </c>
      <c r="S10" s="23">
        <v>26</v>
      </c>
      <c r="T10" s="23">
        <v>182</v>
      </c>
      <c r="U10" s="51" t="s">
        <v>36</v>
      </c>
      <c r="V10" s="50">
        <f>C10*2*1.05</f>
        <v>54.6</v>
      </c>
      <c r="W10" s="51">
        <f t="shared" si="0"/>
        <v>5.88</v>
      </c>
      <c r="X10" s="51">
        <f t="shared" si="1"/>
        <v>5.88</v>
      </c>
      <c r="Y10" s="51">
        <f t="shared" si="5"/>
        <v>7</v>
      </c>
      <c r="Z10" s="51">
        <f t="shared" si="6"/>
        <v>152.88</v>
      </c>
      <c r="AA10" s="51">
        <f t="shared" si="2"/>
        <v>182</v>
      </c>
    </row>
    <row r="11" s="4" customFormat="1" ht="25" hidden="1" customHeight="1" spans="1:27">
      <c r="A11" s="23">
        <v>1</v>
      </c>
      <c r="B11" s="23">
        <f t="shared" si="3"/>
        <v>3</v>
      </c>
      <c r="C11" s="23">
        <f t="shared" si="4"/>
        <v>3</v>
      </c>
      <c r="D11" s="23" t="s">
        <v>32</v>
      </c>
      <c r="E11" s="23">
        <v>1647089</v>
      </c>
      <c r="F11" s="24">
        <v>45853</v>
      </c>
      <c r="G11" s="25" t="s">
        <v>33</v>
      </c>
      <c r="H11" s="25" t="s">
        <v>34</v>
      </c>
      <c r="I11" s="25">
        <v>1</v>
      </c>
      <c r="J11" s="25">
        <v>1</v>
      </c>
      <c r="K11" s="25">
        <v>2</v>
      </c>
      <c r="L11" s="23">
        <v>2</v>
      </c>
      <c r="M11" s="23">
        <v>1</v>
      </c>
      <c r="N11" s="23">
        <v>1</v>
      </c>
      <c r="O11" s="23">
        <v>7</v>
      </c>
      <c r="P11" s="23">
        <v>1</v>
      </c>
      <c r="Q11" s="23">
        <v>7</v>
      </c>
      <c r="R11" s="23" t="s">
        <v>39</v>
      </c>
      <c r="S11" s="23">
        <v>3</v>
      </c>
      <c r="T11" s="23">
        <v>21</v>
      </c>
      <c r="U11" s="51" t="s">
        <v>36</v>
      </c>
      <c r="V11" s="50">
        <f>C11*2*1.05</f>
        <v>6.3</v>
      </c>
      <c r="W11" s="51">
        <f t="shared" si="0"/>
        <v>5.88</v>
      </c>
      <c r="X11" s="51">
        <f t="shared" si="1"/>
        <v>5.88</v>
      </c>
      <c r="Y11" s="51">
        <f t="shared" si="5"/>
        <v>7</v>
      </c>
      <c r="Z11" s="51">
        <f t="shared" si="6"/>
        <v>17.64</v>
      </c>
      <c r="AA11" s="51">
        <f t="shared" si="2"/>
        <v>21</v>
      </c>
    </row>
    <row r="12" s="4" customFormat="1" ht="25" hidden="1" customHeight="1" spans="1:27">
      <c r="A12" s="23">
        <v>1</v>
      </c>
      <c r="B12" s="23">
        <f t="shared" si="3"/>
        <v>17</v>
      </c>
      <c r="C12" s="23">
        <f t="shared" si="4"/>
        <v>17</v>
      </c>
      <c r="D12" s="23" t="s">
        <v>32</v>
      </c>
      <c r="E12" s="23">
        <v>1647088</v>
      </c>
      <c r="F12" s="24">
        <v>45853</v>
      </c>
      <c r="G12" s="25" t="s">
        <v>33</v>
      </c>
      <c r="H12" s="25" t="s">
        <v>34</v>
      </c>
      <c r="I12" s="25">
        <v>1</v>
      </c>
      <c r="J12" s="25">
        <v>1</v>
      </c>
      <c r="K12" s="25">
        <v>2</v>
      </c>
      <c r="L12" s="23">
        <v>2</v>
      </c>
      <c r="M12" s="23">
        <v>1</v>
      </c>
      <c r="N12" s="23">
        <v>1</v>
      </c>
      <c r="O12" s="23">
        <v>7</v>
      </c>
      <c r="P12" s="23">
        <v>1</v>
      </c>
      <c r="Q12" s="23">
        <v>7</v>
      </c>
      <c r="R12" s="23" t="s">
        <v>40</v>
      </c>
      <c r="S12" s="23">
        <v>17</v>
      </c>
      <c r="T12" s="23">
        <v>119</v>
      </c>
      <c r="U12" s="51" t="s">
        <v>36</v>
      </c>
      <c r="V12" s="50">
        <f>C12*2*1.05</f>
        <v>35.7</v>
      </c>
      <c r="W12" s="51">
        <f t="shared" si="0"/>
        <v>5.88</v>
      </c>
      <c r="X12" s="51">
        <f t="shared" si="1"/>
        <v>5.88</v>
      </c>
      <c r="Y12" s="51">
        <f t="shared" si="5"/>
        <v>7</v>
      </c>
      <c r="Z12" s="51">
        <f t="shared" si="6"/>
        <v>99.96</v>
      </c>
      <c r="AA12" s="51">
        <f t="shared" si="2"/>
        <v>119</v>
      </c>
    </row>
    <row r="13" s="4" customFormat="1" ht="25" hidden="1" customHeight="1" spans="1:27">
      <c r="A13" s="23">
        <v>1</v>
      </c>
      <c r="B13" s="23">
        <f t="shared" si="3"/>
        <v>8</v>
      </c>
      <c r="C13" s="23">
        <f t="shared" si="4"/>
        <v>8</v>
      </c>
      <c r="D13" s="23" t="s">
        <v>32</v>
      </c>
      <c r="E13" s="23">
        <v>1647087</v>
      </c>
      <c r="F13" s="24">
        <v>45853</v>
      </c>
      <c r="G13" s="25" t="s">
        <v>33</v>
      </c>
      <c r="H13" s="25" t="s">
        <v>34</v>
      </c>
      <c r="I13" s="25">
        <v>1</v>
      </c>
      <c r="J13" s="25">
        <v>1</v>
      </c>
      <c r="K13" s="25">
        <v>2</v>
      </c>
      <c r="L13" s="23">
        <v>2</v>
      </c>
      <c r="M13" s="23">
        <v>1</v>
      </c>
      <c r="N13" s="23">
        <v>1</v>
      </c>
      <c r="O13" s="23">
        <v>7</v>
      </c>
      <c r="P13" s="23">
        <v>1</v>
      </c>
      <c r="Q13" s="23">
        <v>7</v>
      </c>
      <c r="R13" s="23" t="s">
        <v>41</v>
      </c>
      <c r="S13" s="23">
        <v>8</v>
      </c>
      <c r="T13" s="23">
        <v>56</v>
      </c>
      <c r="U13" s="51" t="s">
        <v>36</v>
      </c>
      <c r="V13" s="50">
        <f>C13*2*1.05</f>
        <v>16.8</v>
      </c>
      <c r="W13" s="51">
        <f t="shared" si="0"/>
        <v>5.88</v>
      </c>
      <c r="X13" s="51">
        <f t="shared" si="1"/>
        <v>5.88</v>
      </c>
      <c r="Y13" s="51">
        <f t="shared" si="5"/>
        <v>7</v>
      </c>
      <c r="Z13" s="51">
        <f t="shared" si="6"/>
        <v>47.04</v>
      </c>
      <c r="AA13" s="51">
        <f t="shared" si="2"/>
        <v>56</v>
      </c>
    </row>
    <row r="14" s="4" customFormat="1" ht="25" hidden="1" customHeight="1" spans="1:27">
      <c r="A14" s="23">
        <v>1</v>
      </c>
      <c r="B14" s="23">
        <f t="shared" si="3"/>
        <v>8</v>
      </c>
      <c r="C14" s="23">
        <f t="shared" si="4"/>
        <v>8</v>
      </c>
      <c r="D14" s="23" t="s">
        <v>32</v>
      </c>
      <c r="E14" s="23">
        <v>1647086</v>
      </c>
      <c r="F14" s="24">
        <v>45853</v>
      </c>
      <c r="G14" s="25" t="s">
        <v>33</v>
      </c>
      <c r="H14" s="25" t="s">
        <v>34</v>
      </c>
      <c r="I14" s="25">
        <v>1</v>
      </c>
      <c r="J14" s="25">
        <v>1</v>
      </c>
      <c r="K14" s="25">
        <v>2</v>
      </c>
      <c r="L14" s="23">
        <v>2</v>
      </c>
      <c r="M14" s="23">
        <v>1</v>
      </c>
      <c r="N14" s="23">
        <v>1</v>
      </c>
      <c r="O14" s="23">
        <v>7</v>
      </c>
      <c r="P14" s="23">
        <v>1</v>
      </c>
      <c r="Q14" s="23">
        <v>7</v>
      </c>
      <c r="R14" s="23" t="s">
        <v>42</v>
      </c>
      <c r="S14" s="23">
        <v>8</v>
      </c>
      <c r="T14" s="23">
        <v>56</v>
      </c>
      <c r="U14" s="51" t="s">
        <v>36</v>
      </c>
      <c r="V14" s="50">
        <f>C14*2*1.05</f>
        <v>16.8</v>
      </c>
      <c r="W14" s="51">
        <f t="shared" si="0"/>
        <v>5.88</v>
      </c>
      <c r="X14" s="51">
        <f t="shared" si="1"/>
        <v>5.88</v>
      </c>
      <c r="Y14" s="51">
        <f t="shared" si="5"/>
        <v>7</v>
      </c>
      <c r="Z14" s="51">
        <f t="shared" si="6"/>
        <v>47.04</v>
      </c>
      <c r="AA14" s="51">
        <f t="shared" si="2"/>
        <v>56</v>
      </c>
    </row>
    <row r="15" s="4" customFormat="1" ht="25" hidden="1" customHeight="1" spans="1:27">
      <c r="A15" s="23">
        <v>1</v>
      </c>
      <c r="B15" s="23">
        <f t="shared" si="3"/>
        <v>4</v>
      </c>
      <c r="C15" s="23">
        <f t="shared" si="4"/>
        <v>4</v>
      </c>
      <c r="D15" s="23" t="s">
        <v>32</v>
      </c>
      <c r="E15" s="23">
        <v>1647085</v>
      </c>
      <c r="F15" s="24">
        <v>45853</v>
      </c>
      <c r="G15" s="25" t="s">
        <v>33</v>
      </c>
      <c r="H15" s="25" t="s">
        <v>34</v>
      </c>
      <c r="I15" s="25">
        <v>1</v>
      </c>
      <c r="J15" s="25">
        <v>1</v>
      </c>
      <c r="K15" s="25">
        <v>2</v>
      </c>
      <c r="L15" s="23">
        <v>2</v>
      </c>
      <c r="M15" s="23">
        <v>1</v>
      </c>
      <c r="N15" s="23">
        <v>1</v>
      </c>
      <c r="O15" s="23">
        <v>7</v>
      </c>
      <c r="P15" s="23">
        <v>1</v>
      </c>
      <c r="Q15" s="23">
        <v>7</v>
      </c>
      <c r="R15" s="23" t="s">
        <v>43</v>
      </c>
      <c r="S15" s="23">
        <v>4</v>
      </c>
      <c r="T15" s="23">
        <v>28</v>
      </c>
      <c r="U15" s="51" t="s">
        <v>36</v>
      </c>
      <c r="V15" s="50">
        <f>C15*2*1.05</f>
        <v>8.4</v>
      </c>
      <c r="W15" s="51">
        <f t="shared" si="0"/>
        <v>5.88</v>
      </c>
      <c r="X15" s="51">
        <f t="shared" si="1"/>
        <v>5.88</v>
      </c>
      <c r="Y15" s="51">
        <f t="shared" si="5"/>
        <v>7</v>
      </c>
      <c r="Z15" s="51">
        <f t="shared" si="6"/>
        <v>23.52</v>
      </c>
      <c r="AA15" s="51">
        <f t="shared" si="2"/>
        <v>28</v>
      </c>
    </row>
    <row r="16" s="4" customFormat="1" ht="25" hidden="1" customHeight="1" spans="1:27">
      <c r="A16" s="23">
        <v>1</v>
      </c>
      <c r="B16" s="23">
        <f t="shared" si="3"/>
        <v>4</v>
      </c>
      <c r="C16" s="23">
        <f t="shared" si="4"/>
        <v>4</v>
      </c>
      <c r="D16" s="23" t="s">
        <v>32</v>
      </c>
      <c r="E16" s="23">
        <v>1647084</v>
      </c>
      <c r="F16" s="24">
        <v>45853</v>
      </c>
      <c r="G16" s="25" t="s">
        <v>33</v>
      </c>
      <c r="H16" s="25" t="s">
        <v>34</v>
      </c>
      <c r="I16" s="25">
        <v>1</v>
      </c>
      <c r="J16" s="25">
        <v>1</v>
      </c>
      <c r="K16" s="25">
        <v>2</v>
      </c>
      <c r="L16" s="23">
        <v>2</v>
      </c>
      <c r="M16" s="23">
        <v>1</v>
      </c>
      <c r="N16" s="23">
        <v>1</v>
      </c>
      <c r="O16" s="23">
        <v>7</v>
      </c>
      <c r="P16" s="23">
        <v>1</v>
      </c>
      <c r="Q16" s="23">
        <v>7</v>
      </c>
      <c r="R16" s="23" t="s">
        <v>44</v>
      </c>
      <c r="S16" s="23">
        <v>4</v>
      </c>
      <c r="T16" s="23">
        <v>28</v>
      </c>
      <c r="U16" s="51" t="s">
        <v>36</v>
      </c>
      <c r="V16" s="50">
        <f>C16*2*1.05</f>
        <v>8.4</v>
      </c>
      <c r="W16" s="51">
        <f t="shared" si="0"/>
        <v>5.88</v>
      </c>
      <c r="X16" s="51">
        <f t="shared" si="1"/>
        <v>5.88</v>
      </c>
      <c r="Y16" s="51">
        <f t="shared" si="5"/>
        <v>7</v>
      </c>
      <c r="Z16" s="51">
        <f t="shared" si="6"/>
        <v>23.52</v>
      </c>
      <c r="AA16" s="51">
        <f t="shared" si="2"/>
        <v>28</v>
      </c>
    </row>
    <row r="17" s="4" customFormat="1" ht="25" hidden="1" customHeight="1" spans="1:27">
      <c r="A17" s="23">
        <v>1</v>
      </c>
      <c r="B17" s="23">
        <f t="shared" si="3"/>
        <v>4</v>
      </c>
      <c r="C17" s="23">
        <f t="shared" si="4"/>
        <v>4</v>
      </c>
      <c r="D17" s="23" t="s">
        <v>32</v>
      </c>
      <c r="E17" s="23">
        <v>1647083</v>
      </c>
      <c r="F17" s="24">
        <v>45853</v>
      </c>
      <c r="G17" s="25" t="s">
        <v>33</v>
      </c>
      <c r="H17" s="25" t="s">
        <v>34</v>
      </c>
      <c r="I17" s="25">
        <v>1</v>
      </c>
      <c r="J17" s="25">
        <v>1</v>
      </c>
      <c r="K17" s="25">
        <v>2</v>
      </c>
      <c r="L17" s="23">
        <v>2</v>
      </c>
      <c r="M17" s="23">
        <v>1</v>
      </c>
      <c r="N17" s="23">
        <v>1</v>
      </c>
      <c r="O17" s="23">
        <v>7</v>
      </c>
      <c r="P17" s="23">
        <v>1</v>
      </c>
      <c r="Q17" s="23">
        <v>7</v>
      </c>
      <c r="R17" s="23" t="s">
        <v>45</v>
      </c>
      <c r="S17" s="23">
        <v>4</v>
      </c>
      <c r="T17" s="23">
        <v>28</v>
      </c>
      <c r="U17" s="51" t="s">
        <v>36</v>
      </c>
      <c r="V17" s="50">
        <f>C17*2*1.05</f>
        <v>8.4</v>
      </c>
      <c r="W17" s="51">
        <f t="shared" si="0"/>
        <v>5.88</v>
      </c>
      <c r="X17" s="51">
        <f t="shared" si="1"/>
        <v>5.88</v>
      </c>
      <c r="Y17" s="51">
        <f t="shared" si="5"/>
        <v>7</v>
      </c>
      <c r="Z17" s="51">
        <f t="shared" si="6"/>
        <v>23.52</v>
      </c>
      <c r="AA17" s="51">
        <f t="shared" si="2"/>
        <v>28</v>
      </c>
    </row>
    <row r="18" s="3" customFormat="1" ht="25" customHeight="1" spans="1:27">
      <c r="A18" s="20">
        <v>1</v>
      </c>
      <c r="B18" s="20">
        <f t="shared" si="3"/>
        <v>23</v>
      </c>
      <c r="C18" s="20">
        <f t="shared" si="4"/>
        <v>23</v>
      </c>
      <c r="D18" s="20" t="s">
        <v>32</v>
      </c>
      <c r="E18" s="20">
        <v>1647082</v>
      </c>
      <c r="F18" s="21">
        <v>45874</v>
      </c>
      <c r="G18" s="22" t="s">
        <v>33</v>
      </c>
      <c r="H18" s="22" t="s">
        <v>46</v>
      </c>
      <c r="I18" s="22">
        <v>1</v>
      </c>
      <c r="J18" s="22">
        <v>1</v>
      </c>
      <c r="K18" s="22">
        <v>2</v>
      </c>
      <c r="L18" s="20">
        <v>2</v>
      </c>
      <c r="M18" s="20">
        <v>1</v>
      </c>
      <c r="N18" s="20">
        <v>1</v>
      </c>
      <c r="O18" s="20">
        <v>7</v>
      </c>
      <c r="P18" s="20">
        <v>1</v>
      </c>
      <c r="Q18" s="20">
        <v>7</v>
      </c>
      <c r="R18" s="20" t="s">
        <v>47</v>
      </c>
      <c r="S18" s="20">
        <v>23</v>
      </c>
      <c r="T18" s="20">
        <v>161</v>
      </c>
      <c r="U18" s="49" t="s">
        <v>36</v>
      </c>
      <c r="V18" s="50">
        <v>50</v>
      </c>
      <c r="W18" s="49">
        <f t="shared" si="0"/>
        <v>5.88</v>
      </c>
      <c r="X18" s="49">
        <f t="shared" si="1"/>
        <v>5.88</v>
      </c>
      <c r="Y18" s="49">
        <f t="shared" si="5"/>
        <v>7</v>
      </c>
      <c r="Z18" s="49">
        <f t="shared" si="6"/>
        <v>135.24</v>
      </c>
      <c r="AA18" s="49">
        <f t="shared" si="2"/>
        <v>161</v>
      </c>
    </row>
    <row r="19" s="3" customFormat="1" ht="55" customHeight="1" spans="1:27">
      <c r="A19" s="20">
        <v>1</v>
      </c>
      <c r="B19" s="20">
        <f t="shared" si="3"/>
        <v>24</v>
      </c>
      <c r="C19" s="20">
        <f t="shared" si="4"/>
        <v>24</v>
      </c>
      <c r="D19" s="20" t="s">
        <v>32</v>
      </c>
      <c r="E19" s="20">
        <v>1647081</v>
      </c>
      <c r="F19" s="21">
        <v>45874</v>
      </c>
      <c r="G19" s="22" t="s">
        <v>33</v>
      </c>
      <c r="H19" s="22" t="s">
        <v>48</v>
      </c>
      <c r="I19" s="22">
        <v>1</v>
      </c>
      <c r="J19" s="22">
        <v>1</v>
      </c>
      <c r="K19" s="22">
        <v>2</v>
      </c>
      <c r="L19" s="20">
        <v>2</v>
      </c>
      <c r="M19" s="20">
        <v>1</v>
      </c>
      <c r="N19" s="20">
        <v>1</v>
      </c>
      <c r="O19" s="20">
        <v>7</v>
      </c>
      <c r="P19" s="20">
        <v>1</v>
      </c>
      <c r="Q19" s="20">
        <v>7</v>
      </c>
      <c r="R19" s="52" t="s">
        <v>49</v>
      </c>
      <c r="S19" s="20">
        <v>24</v>
      </c>
      <c r="T19" s="20">
        <v>168</v>
      </c>
      <c r="U19" s="49" t="s">
        <v>36</v>
      </c>
      <c r="V19" s="50">
        <v>52</v>
      </c>
      <c r="W19" s="49">
        <f t="shared" si="0"/>
        <v>5.88</v>
      </c>
      <c r="X19" s="49">
        <f t="shared" si="1"/>
        <v>5.88</v>
      </c>
      <c r="Y19" s="49">
        <f t="shared" si="5"/>
        <v>7</v>
      </c>
      <c r="Z19" s="49">
        <f t="shared" si="6"/>
        <v>141.12</v>
      </c>
      <c r="AA19" s="49">
        <f t="shared" si="2"/>
        <v>168</v>
      </c>
    </row>
    <row r="20" s="3" customFormat="1" ht="25" customHeight="1" spans="1:27">
      <c r="A20" s="20">
        <v>1</v>
      </c>
      <c r="B20" s="20">
        <f t="shared" si="3"/>
        <v>23</v>
      </c>
      <c r="C20" s="20">
        <f t="shared" si="4"/>
        <v>23</v>
      </c>
      <c r="D20" s="20" t="s">
        <v>32</v>
      </c>
      <c r="E20" s="20">
        <v>1647080</v>
      </c>
      <c r="F20" s="21">
        <v>45874</v>
      </c>
      <c r="G20" s="22" t="s">
        <v>33</v>
      </c>
      <c r="H20" s="22" t="s">
        <v>50</v>
      </c>
      <c r="I20" s="22">
        <v>1</v>
      </c>
      <c r="J20" s="22">
        <v>1</v>
      </c>
      <c r="K20" s="22">
        <v>2</v>
      </c>
      <c r="L20" s="20">
        <v>2</v>
      </c>
      <c r="M20" s="20">
        <v>1</v>
      </c>
      <c r="N20" s="20">
        <v>1</v>
      </c>
      <c r="O20" s="20">
        <v>7</v>
      </c>
      <c r="P20" s="20">
        <v>1</v>
      </c>
      <c r="Q20" s="20">
        <v>7</v>
      </c>
      <c r="R20" s="20" t="s">
        <v>51</v>
      </c>
      <c r="S20" s="20">
        <v>23</v>
      </c>
      <c r="T20" s="20">
        <v>161</v>
      </c>
      <c r="U20" s="49" t="s">
        <v>36</v>
      </c>
      <c r="V20" s="50">
        <v>50</v>
      </c>
      <c r="W20" s="49">
        <f t="shared" si="0"/>
        <v>5.88</v>
      </c>
      <c r="X20" s="49">
        <f t="shared" si="1"/>
        <v>5.88</v>
      </c>
      <c r="Y20" s="49">
        <f t="shared" si="5"/>
        <v>7</v>
      </c>
      <c r="Z20" s="49">
        <f t="shared" si="6"/>
        <v>135.24</v>
      </c>
      <c r="AA20" s="49">
        <f t="shared" si="2"/>
        <v>161</v>
      </c>
    </row>
    <row r="21" s="3" customFormat="1" ht="25" customHeight="1" spans="1:27">
      <c r="A21" s="20">
        <v>1</v>
      </c>
      <c r="B21" s="20">
        <f>C21</f>
        <v>9</v>
      </c>
      <c r="C21" s="20">
        <v>9</v>
      </c>
      <c r="D21" s="20" t="s">
        <v>32</v>
      </c>
      <c r="E21" s="20">
        <v>1647079</v>
      </c>
      <c r="F21" s="21">
        <v>45874</v>
      </c>
      <c r="G21" s="22" t="s">
        <v>33</v>
      </c>
      <c r="H21" s="22" t="s">
        <v>52</v>
      </c>
      <c r="I21" s="22">
        <v>1</v>
      </c>
      <c r="J21" s="22" t="s">
        <v>53</v>
      </c>
      <c r="K21" s="22" t="s">
        <v>53</v>
      </c>
      <c r="L21" s="20" t="s">
        <v>53</v>
      </c>
      <c r="M21" s="20">
        <v>2</v>
      </c>
      <c r="N21" s="20" t="s">
        <v>53</v>
      </c>
      <c r="O21" s="20">
        <v>2</v>
      </c>
      <c r="P21" s="20">
        <v>4</v>
      </c>
      <c r="Q21" s="20">
        <v>8</v>
      </c>
      <c r="R21" s="20" t="s">
        <v>51</v>
      </c>
      <c r="S21" s="20">
        <v>36</v>
      </c>
      <c r="T21" s="20">
        <v>72</v>
      </c>
      <c r="U21" s="49" t="s">
        <v>36</v>
      </c>
      <c r="V21" s="50">
        <v>22</v>
      </c>
      <c r="W21" s="49">
        <f>O21*0.86</f>
        <v>1.72</v>
      </c>
      <c r="X21" s="49">
        <f t="shared" si="1"/>
        <v>6.88</v>
      </c>
      <c r="Y21" s="49">
        <f t="shared" si="5"/>
        <v>8</v>
      </c>
      <c r="Z21" s="49">
        <f t="shared" si="6"/>
        <v>61.92</v>
      </c>
      <c r="AA21" s="49">
        <f t="shared" si="2"/>
        <v>72</v>
      </c>
    </row>
    <row r="22" s="3" customFormat="1" ht="25" customHeight="1" spans="1:27">
      <c r="A22" s="20">
        <f>B21+1</f>
        <v>10</v>
      </c>
      <c r="B22" s="20">
        <f>B21+C22</f>
        <v>10</v>
      </c>
      <c r="C22" s="26">
        <v>1</v>
      </c>
      <c r="D22" s="20" t="s">
        <v>32</v>
      </c>
      <c r="E22" s="26">
        <v>1647079</v>
      </c>
      <c r="F22" s="21">
        <v>45874</v>
      </c>
      <c r="G22" s="22" t="s">
        <v>33</v>
      </c>
      <c r="H22" s="27" t="s">
        <v>52</v>
      </c>
      <c r="I22" s="22">
        <v>1</v>
      </c>
      <c r="J22" s="22" t="s">
        <v>53</v>
      </c>
      <c r="K22" s="22" t="s">
        <v>53</v>
      </c>
      <c r="L22" s="20" t="s">
        <v>53</v>
      </c>
      <c r="M22" s="20">
        <v>2</v>
      </c>
      <c r="N22" s="20" t="s">
        <v>53</v>
      </c>
      <c r="O22" s="20">
        <v>2</v>
      </c>
      <c r="P22" s="28">
        <v>1</v>
      </c>
      <c r="Q22" s="26">
        <v>2</v>
      </c>
      <c r="R22" s="20" t="s">
        <v>51</v>
      </c>
      <c r="S22" s="20">
        <v>2</v>
      </c>
      <c r="T22" s="19">
        <v>2</v>
      </c>
      <c r="U22" s="49" t="s">
        <v>36</v>
      </c>
      <c r="V22" s="50">
        <v>5</v>
      </c>
      <c r="W22" s="49">
        <f>O22*0.86</f>
        <v>1.72</v>
      </c>
      <c r="X22" s="49">
        <f t="shared" si="1"/>
        <v>1.72</v>
      </c>
      <c r="Y22" s="49">
        <f t="shared" si="5"/>
        <v>2.84</v>
      </c>
      <c r="Z22" s="49">
        <f t="shared" si="6"/>
        <v>1.72</v>
      </c>
      <c r="AA22" s="49">
        <f t="shared" si="2"/>
        <v>2.84</v>
      </c>
    </row>
    <row r="23" s="5" customFormat="1" ht="25" customHeight="1" spans="1:27">
      <c r="A23" s="28">
        <f t="shared" ref="A23:A28" si="7">B22+1</f>
        <v>11</v>
      </c>
      <c r="B23" s="28">
        <f t="shared" ref="B23:B28" si="8">B22+C23</f>
        <v>29</v>
      </c>
      <c r="C23" s="28">
        <v>19</v>
      </c>
      <c r="D23" s="28" t="s">
        <v>32</v>
      </c>
      <c r="E23" s="28">
        <v>1647079</v>
      </c>
      <c r="F23" s="29">
        <v>45874</v>
      </c>
      <c r="G23" s="30" t="s">
        <v>33</v>
      </c>
      <c r="H23" s="30" t="s">
        <v>54</v>
      </c>
      <c r="I23" s="30">
        <v>1</v>
      </c>
      <c r="J23" s="30" t="s">
        <v>53</v>
      </c>
      <c r="K23" s="30" t="s">
        <v>53</v>
      </c>
      <c r="L23" s="28">
        <v>2</v>
      </c>
      <c r="M23" s="28" t="s">
        <v>53</v>
      </c>
      <c r="N23" s="28" t="s">
        <v>53</v>
      </c>
      <c r="O23" s="28">
        <v>2</v>
      </c>
      <c r="P23" s="28">
        <v>4</v>
      </c>
      <c r="Q23" s="28">
        <v>8</v>
      </c>
      <c r="R23" s="53" t="s">
        <v>55</v>
      </c>
      <c r="S23" s="28">
        <v>76</v>
      </c>
      <c r="T23" s="28">
        <v>152</v>
      </c>
      <c r="U23" s="54" t="s">
        <v>36</v>
      </c>
      <c r="V23" s="50">
        <v>42</v>
      </c>
      <c r="W23" s="54">
        <f>L23*0.84</f>
        <v>1.68</v>
      </c>
      <c r="X23" s="54">
        <f t="shared" si="1"/>
        <v>6.72</v>
      </c>
      <c r="Y23" s="54">
        <f t="shared" si="5"/>
        <v>7.84</v>
      </c>
      <c r="Z23" s="54">
        <f t="shared" si="6"/>
        <v>127.68</v>
      </c>
      <c r="AA23" s="54">
        <f t="shared" si="2"/>
        <v>148.96</v>
      </c>
    </row>
    <row r="24" s="5" customFormat="1" ht="25" customHeight="1" spans="1:27">
      <c r="A24" s="28">
        <f t="shared" si="7"/>
        <v>30</v>
      </c>
      <c r="B24" s="28">
        <f t="shared" si="8"/>
        <v>48</v>
      </c>
      <c r="C24" s="28">
        <v>19</v>
      </c>
      <c r="D24" s="28" t="s">
        <v>32</v>
      </c>
      <c r="E24" s="28">
        <v>1647079</v>
      </c>
      <c r="F24" s="29">
        <v>45874</v>
      </c>
      <c r="G24" s="30" t="s">
        <v>33</v>
      </c>
      <c r="H24" s="30" t="s">
        <v>56</v>
      </c>
      <c r="I24" s="30">
        <v>1</v>
      </c>
      <c r="J24" s="30" t="s">
        <v>53</v>
      </c>
      <c r="K24" s="30">
        <v>2</v>
      </c>
      <c r="L24" s="28" t="s">
        <v>53</v>
      </c>
      <c r="M24" s="28" t="s">
        <v>53</v>
      </c>
      <c r="N24" s="28" t="s">
        <v>53</v>
      </c>
      <c r="O24" s="28">
        <v>2</v>
      </c>
      <c r="P24" s="28">
        <v>4</v>
      </c>
      <c r="Q24" s="28">
        <v>8</v>
      </c>
      <c r="R24" s="53" t="s">
        <v>55</v>
      </c>
      <c r="S24" s="28">
        <v>76</v>
      </c>
      <c r="T24" s="28">
        <v>152</v>
      </c>
      <c r="U24" s="54" t="s">
        <v>36</v>
      </c>
      <c r="V24" s="50">
        <v>42</v>
      </c>
      <c r="W24" s="54">
        <f>K24*0.82</f>
        <v>1.64</v>
      </c>
      <c r="X24" s="54">
        <f t="shared" si="1"/>
        <v>6.56</v>
      </c>
      <c r="Y24" s="54">
        <f t="shared" si="5"/>
        <v>7.68</v>
      </c>
      <c r="Z24" s="54">
        <f t="shared" si="6"/>
        <v>124.64</v>
      </c>
      <c r="AA24" s="54">
        <f t="shared" si="2"/>
        <v>145.92</v>
      </c>
    </row>
    <row r="25" s="3" customFormat="1" ht="25" customHeight="1" spans="1:27">
      <c r="A25" s="20">
        <f t="shared" si="7"/>
        <v>49</v>
      </c>
      <c r="B25" s="20">
        <f t="shared" si="8"/>
        <v>57</v>
      </c>
      <c r="C25" s="20">
        <v>9</v>
      </c>
      <c r="D25" s="20" t="s">
        <v>32</v>
      </c>
      <c r="E25" s="20">
        <v>1647079</v>
      </c>
      <c r="F25" s="21">
        <v>45874</v>
      </c>
      <c r="G25" s="22" t="s">
        <v>33</v>
      </c>
      <c r="H25" s="22" t="s">
        <v>57</v>
      </c>
      <c r="I25" s="22">
        <v>1</v>
      </c>
      <c r="J25" s="22" t="s">
        <v>53</v>
      </c>
      <c r="K25" s="22" t="s">
        <v>53</v>
      </c>
      <c r="L25" s="20" t="s">
        <v>53</v>
      </c>
      <c r="M25" s="20" t="s">
        <v>53</v>
      </c>
      <c r="N25" s="20">
        <v>2</v>
      </c>
      <c r="O25" s="20">
        <v>2</v>
      </c>
      <c r="P25" s="20">
        <v>4</v>
      </c>
      <c r="Q25" s="20">
        <v>8</v>
      </c>
      <c r="R25" s="55" t="s">
        <v>55</v>
      </c>
      <c r="S25" s="20">
        <v>36</v>
      </c>
      <c r="T25" s="20">
        <v>72</v>
      </c>
      <c r="U25" s="49" t="s">
        <v>36</v>
      </c>
      <c r="V25" s="50">
        <v>22</v>
      </c>
      <c r="W25" s="49">
        <f>N25*0.88</f>
        <v>1.76</v>
      </c>
      <c r="X25" s="49">
        <f t="shared" si="1"/>
        <v>7.04</v>
      </c>
      <c r="Y25" s="49">
        <f t="shared" si="5"/>
        <v>8.16</v>
      </c>
      <c r="Z25" s="49">
        <f t="shared" si="6"/>
        <v>63.36</v>
      </c>
      <c r="AA25" s="49">
        <f t="shared" si="2"/>
        <v>73.44</v>
      </c>
    </row>
    <row r="26" s="3" customFormat="1" ht="25" customHeight="1" spans="1:27">
      <c r="A26" s="20">
        <f t="shared" si="7"/>
        <v>58</v>
      </c>
      <c r="B26" s="20">
        <f t="shared" si="8"/>
        <v>58</v>
      </c>
      <c r="C26" s="26">
        <v>1</v>
      </c>
      <c r="D26" s="20" t="s">
        <v>32</v>
      </c>
      <c r="E26" s="26">
        <v>1647079</v>
      </c>
      <c r="F26" s="21">
        <v>45874</v>
      </c>
      <c r="G26" s="22" t="s">
        <v>33</v>
      </c>
      <c r="H26" s="27" t="s">
        <v>57</v>
      </c>
      <c r="I26" s="22">
        <v>1</v>
      </c>
      <c r="J26" s="22" t="s">
        <v>53</v>
      </c>
      <c r="K26" s="22" t="s">
        <v>53</v>
      </c>
      <c r="L26" s="20" t="s">
        <v>53</v>
      </c>
      <c r="M26" s="20" t="s">
        <v>53</v>
      </c>
      <c r="N26" s="20">
        <v>2</v>
      </c>
      <c r="O26" s="20">
        <v>2</v>
      </c>
      <c r="P26" s="20">
        <v>1</v>
      </c>
      <c r="Q26" s="26">
        <v>2</v>
      </c>
      <c r="R26" s="55" t="s">
        <v>55</v>
      </c>
      <c r="S26" s="20">
        <v>2</v>
      </c>
      <c r="T26" s="19">
        <v>2</v>
      </c>
      <c r="U26" s="49" t="s">
        <v>36</v>
      </c>
      <c r="V26" s="50">
        <v>5</v>
      </c>
      <c r="W26" s="49">
        <f>N26*0.88</f>
        <v>1.76</v>
      </c>
      <c r="X26" s="49">
        <f t="shared" si="1"/>
        <v>1.76</v>
      </c>
      <c r="Y26" s="49">
        <f t="shared" si="5"/>
        <v>2.88</v>
      </c>
      <c r="Z26" s="49">
        <f t="shared" si="6"/>
        <v>1.76</v>
      </c>
      <c r="AA26" s="49">
        <f t="shared" si="2"/>
        <v>2.88</v>
      </c>
    </row>
    <row r="27" s="3" customFormat="1" ht="25" customHeight="1" spans="1:27">
      <c r="A27" s="20">
        <f t="shared" si="7"/>
        <v>59</v>
      </c>
      <c r="B27" s="20">
        <f t="shared" si="8"/>
        <v>67</v>
      </c>
      <c r="C27" s="20">
        <v>9</v>
      </c>
      <c r="D27" s="20" t="s">
        <v>32</v>
      </c>
      <c r="E27" s="20">
        <v>1647079</v>
      </c>
      <c r="F27" s="21">
        <v>45874</v>
      </c>
      <c r="G27" s="22" t="s">
        <v>33</v>
      </c>
      <c r="H27" s="22" t="s">
        <v>58</v>
      </c>
      <c r="I27" s="22">
        <v>1</v>
      </c>
      <c r="J27" s="22">
        <v>2</v>
      </c>
      <c r="K27" s="22" t="s">
        <v>53</v>
      </c>
      <c r="L27" s="20" t="s">
        <v>53</v>
      </c>
      <c r="M27" s="20" t="s">
        <v>53</v>
      </c>
      <c r="N27" s="20" t="s">
        <v>53</v>
      </c>
      <c r="O27" s="20">
        <v>2</v>
      </c>
      <c r="P27" s="20">
        <v>4</v>
      </c>
      <c r="Q27" s="20">
        <v>8</v>
      </c>
      <c r="R27" s="55" t="s">
        <v>55</v>
      </c>
      <c r="S27" s="20">
        <v>36</v>
      </c>
      <c r="T27" s="20">
        <v>72</v>
      </c>
      <c r="U27" s="49" t="s">
        <v>36</v>
      </c>
      <c r="V27" s="50">
        <v>22</v>
      </c>
      <c r="W27" s="49">
        <f>J27*0.82</f>
        <v>1.64</v>
      </c>
      <c r="X27" s="49">
        <f t="shared" si="1"/>
        <v>6.56</v>
      </c>
      <c r="Y27" s="49">
        <f t="shared" si="5"/>
        <v>7.68</v>
      </c>
      <c r="Z27" s="49">
        <f t="shared" si="6"/>
        <v>59.04</v>
      </c>
      <c r="AA27" s="49">
        <f t="shared" si="2"/>
        <v>69.12</v>
      </c>
    </row>
    <row r="28" s="3" customFormat="1" ht="25" customHeight="1" spans="1:27">
      <c r="A28" s="20">
        <f t="shared" si="7"/>
        <v>68</v>
      </c>
      <c r="B28" s="20">
        <f t="shared" si="8"/>
        <v>68</v>
      </c>
      <c r="C28" s="26">
        <v>1</v>
      </c>
      <c r="D28" s="20" t="s">
        <v>32</v>
      </c>
      <c r="E28" s="26">
        <v>1647079</v>
      </c>
      <c r="F28" s="21">
        <v>45874</v>
      </c>
      <c r="G28" s="22" t="s">
        <v>33</v>
      </c>
      <c r="H28" s="27" t="s">
        <v>58</v>
      </c>
      <c r="I28" s="22">
        <v>1</v>
      </c>
      <c r="J28" s="22">
        <v>2</v>
      </c>
      <c r="K28" s="22" t="s">
        <v>53</v>
      </c>
      <c r="L28" s="20" t="s">
        <v>53</v>
      </c>
      <c r="M28" s="20" t="s">
        <v>53</v>
      </c>
      <c r="N28" s="20" t="s">
        <v>53</v>
      </c>
      <c r="O28" s="20">
        <v>2</v>
      </c>
      <c r="P28" s="20">
        <v>1</v>
      </c>
      <c r="Q28" s="26">
        <v>2</v>
      </c>
      <c r="R28" s="55" t="s">
        <v>55</v>
      </c>
      <c r="S28" s="20">
        <v>2</v>
      </c>
      <c r="T28" s="19">
        <v>2</v>
      </c>
      <c r="U28" s="49" t="s">
        <v>36</v>
      </c>
      <c r="V28" s="50">
        <v>5</v>
      </c>
      <c r="W28" s="49">
        <f>J28*0.82</f>
        <v>1.64</v>
      </c>
      <c r="X28" s="49">
        <f t="shared" si="1"/>
        <v>1.64</v>
      </c>
      <c r="Y28" s="49">
        <f t="shared" si="5"/>
        <v>2.76</v>
      </c>
      <c r="Z28" s="49">
        <f t="shared" si="6"/>
        <v>1.64</v>
      </c>
      <c r="AA28" s="49">
        <f t="shared" si="2"/>
        <v>2.76</v>
      </c>
    </row>
    <row r="31" spans="4:42">
      <c r="D31" s="31" t="s">
        <v>59</v>
      </c>
      <c r="E31" s="31"/>
      <c r="F31" s="32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</row>
    <row r="32" spans="4:42">
      <c r="D32" s="33" t="s">
        <v>8</v>
      </c>
      <c r="E32" s="33" t="s">
        <v>60</v>
      </c>
      <c r="F32" s="34" t="s">
        <v>61</v>
      </c>
      <c r="G32" s="33" t="s">
        <v>62</v>
      </c>
      <c r="H32" s="33" t="s">
        <v>63</v>
      </c>
      <c r="I32" s="33" t="s">
        <v>13</v>
      </c>
      <c r="J32" s="33" t="s">
        <v>14</v>
      </c>
      <c r="K32" s="33" t="s">
        <v>15</v>
      </c>
      <c r="L32" s="33" t="s">
        <v>16</v>
      </c>
      <c r="M32" s="33" t="s">
        <v>17</v>
      </c>
      <c r="N32" s="33" t="s">
        <v>18</v>
      </c>
      <c r="O32" s="33" t="s">
        <v>64</v>
      </c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spans="4:17">
      <c r="D33" s="35" t="s">
        <v>32</v>
      </c>
      <c r="E33" s="35">
        <v>1647092</v>
      </c>
      <c r="F33" s="36">
        <v>45874</v>
      </c>
      <c r="G33" s="37" t="s">
        <v>33</v>
      </c>
      <c r="H33" s="37" t="s">
        <v>34</v>
      </c>
      <c r="I33" s="37">
        <v>1</v>
      </c>
      <c r="J33" s="37">
        <v>210</v>
      </c>
      <c r="K33" s="37">
        <v>420</v>
      </c>
      <c r="L33" s="35">
        <v>420</v>
      </c>
      <c r="M33" s="35">
        <v>210</v>
      </c>
      <c r="N33" s="35">
        <v>210</v>
      </c>
      <c r="O33" s="35" t="s">
        <v>35</v>
      </c>
      <c r="P33" s="44"/>
      <c r="Q33" s="44"/>
    </row>
    <row r="34" spans="4:17">
      <c r="D34" s="35" t="s">
        <v>32</v>
      </c>
      <c r="E34" s="35">
        <v>1647091</v>
      </c>
      <c r="F34" s="38">
        <v>45853</v>
      </c>
      <c r="G34" s="37" t="s">
        <v>33</v>
      </c>
      <c r="H34" s="37" t="s">
        <v>34</v>
      </c>
      <c r="I34" s="37">
        <v>1</v>
      </c>
      <c r="J34" s="37">
        <v>34</v>
      </c>
      <c r="K34" s="37">
        <v>68</v>
      </c>
      <c r="L34" s="35">
        <v>68</v>
      </c>
      <c r="M34" s="35">
        <v>34</v>
      </c>
      <c r="N34" s="35">
        <v>34</v>
      </c>
      <c r="O34" s="35" t="s">
        <v>37</v>
      </c>
      <c r="P34" s="44"/>
      <c r="Q34" s="44"/>
    </row>
    <row r="35" spans="4:17">
      <c r="D35" s="35" t="s">
        <v>32</v>
      </c>
      <c r="E35" s="35">
        <v>1647090</v>
      </c>
      <c r="F35" s="38">
        <v>45853</v>
      </c>
      <c r="G35" s="37" t="s">
        <v>33</v>
      </c>
      <c r="H35" s="37" t="s">
        <v>34</v>
      </c>
      <c r="I35" s="37">
        <v>1</v>
      </c>
      <c r="J35" s="37">
        <v>26</v>
      </c>
      <c r="K35" s="37">
        <v>52</v>
      </c>
      <c r="L35" s="35">
        <v>52</v>
      </c>
      <c r="M35" s="35">
        <v>26</v>
      </c>
      <c r="N35" s="35">
        <v>26</v>
      </c>
      <c r="O35" s="35" t="s">
        <v>38</v>
      </c>
      <c r="P35" s="44"/>
      <c r="Q35" s="44"/>
    </row>
    <row r="36" spans="4:17">
      <c r="D36" s="35" t="s">
        <v>32</v>
      </c>
      <c r="E36" s="35">
        <v>1647089</v>
      </c>
      <c r="F36" s="38">
        <v>45853</v>
      </c>
      <c r="G36" s="37" t="s">
        <v>33</v>
      </c>
      <c r="H36" s="37" t="s">
        <v>34</v>
      </c>
      <c r="I36" s="37">
        <v>1</v>
      </c>
      <c r="J36" s="37">
        <v>3</v>
      </c>
      <c r="K36" s="37">
        <v>6</v>
      </c>
      <c r="L36" s="35">
        <v>6</v>
      </c>
      <c r="M36" s="35">
        <v>3</v>
      </c>
      <c r="N36" s="35">
        <v>3</v>
      </c>
      <c r="O36" s="35" t="s">
        <v>39</v>
      </c>
      <c r="P36" s="44"/>
      <c r="Q36" s="44"/>
    </row>
    <row r="37" spans="4:17">
      <c r="D37" s="35" t="s">
        <v>32</v>
      </c>
      <c r="E37" s="35">
        <v>1647088</v>
      </c>
      <c r="F37" s="38">
        <v>45853</v>
      </c>
      <c r="G37" s="37" t="s">
        <v>33</v>
      </c>
      <c r="H37" s="37" t="s">
        <v>34</v>
      </c>
      <c r="I37" s="37">
        <v>1</v>
      </c>
      <c r="J37" s="37">
        <v>17</v>
      </c>
      <c r="K37" s="37">
        <v>34</v>
      </c>
      <c r="L37" s="35">
        <v>34</v>
      </c>
      <c r="M37" s="35">
        <v>17</v>
      </c>
      <c r="N37" s="35">
        <v>17</v>
      </c>
      <c r="O37" s="35" t="s">
        <v>40</v>
      </c>
      <c r="P37" s="44"/>
      <c r="Q37" s="44"/>
    </row>
    <row r="38" spans="4:17">
      <c r="D38" s="35" t="s">
        <v>32</v>
      </c>
      <c r="E38" s="35">
        <v>1647087</v>
      </c>
      <c r="F38" s="38">
        <v>45853</v>
      </c>
      <c r="G38" s="37" t="s">
        <v>33</v>
      </c>
      <c r="H38" s="37" t="s">
        <v>34</v>
      </c>
      <c r="I38" s="37">
        <v>1</v>
      </c>
      <c r="J38" s="37">
        <v>8</v>
      </c>
      <c r="K38" s="37">
        <v>16</v>
      </c>
      <c r="L38" s="35">
        <v>16</v>
      </c>
      <c r="M38" s="35">
        <v>8</v>
      </c>
      <c r="N38" s="35">
        <v>8</v>
      </c>
      <c r="O38" s="35" t="s">
        <v>41</v>
      </c>
      <c r="P38" s="44"/>
      <c r="Q38" s="44"/>
    </row>
    <row r="39" spans="4:17">
      <c r="D39" s="35" t="s">
        <v>32</v>
      </c>
      <c r="E39" s="35">
        <v>1647086</v>
      </c>
      <c r="F39" s="38">
        <v>45853</v>
      </c>
      <c r="G39" s="37" t="s">
        <v>33</v>
      </c>
      <c r="H39" s="37" t="s">
        <v>34</v>
      </c>
      <c r="I39" s="37">
        <v>1</v>
      </c>
      <c r="J39" s="37">
        <v>8</v>
      </c>
      <c r="K39" s="37">
        <v>16</v>
      </c>
      <c r="L39" s="35">
        <v>16</v>
      </c>
      <c r="M39" s="35">
        <v>8</v>
      </c>
      <c r="N39" s="35">
        <v>8</v>
      </c>
      <c r="O39" s="35" t="s">
        <v>42</v>
      </c>
      <c r="P39" s="44"/>
      <c r="Q39" s="44"/>
    </row>
    <row r="40" spans="4:17">
      <c r="D40" s="35" t="s">
        <v>32</v>
      </c>
      <c r="E40" s="35">
        <v>1647085</v>
      </c>
      <c r="F40" s="38">
        <v>45853</v>
      </c>
      <c r="G40" s="37" t="s">
        <v>33</v>
      </c>
      <c r="H40" s="37" t="s">
        <v>34</v>
      </c>
      <c r="I40" s="37">
        <v>1</v>
      </c>
      <c r="J40" s="37">
        <v>4</v>
      </c>
      <c r="K40" s="37">
        <v>8</v>
      </c>
      <c r="L40" s="35">
        <v>8</v>
      </c>
      <c r="M40" s="35">
        <v>4</v>
      </c>
      <c r="N40" s="35">
        <v>4</v>
      </c>
      <c r="O40" s="35" t="s">
        <v>43</v>
      </c>
      <c r="P40" s="44"/>
      <c r="Q40" s="44"/>
    </row>
    <row r="41" spans="4:17">
      <c r="D41" s="35" t="s">
        <v>32</v>
      </c>
      <c r="E41" s="35">
        <v>1647084</v>
      </c>
      <c r="F41" s="38">
        <v>45853</v>
      </c>
      <c r="G41" s="37" t="s">
        <v>33</v>
      </c>
      <c r="H41" s="37" t="s">
        <v>34</v>
      </c>
      <c r="I41" s="37">
        <v>1</v>
      </c>
      <c r="J41" s="37">
        <v>4</v>
      </c>
      <c r="K41" s="37">
        <v>8</v>
      </c>
      <c r="L41" s="35">
        <v>8</v>
      </c>
      <c r="M41" s="35">
        <v>4</v>
      </c>
      <c r="N41" s="35">
        <v>4</v>
      </c>
      <c r="O41" s="35" t="s">
        <v>44</v>
      </c>
      <c r="P41" s="44"/>
      <c r="Q41" s="44"/>
    </row>
    <row r="42" spans="4:17">
      <c r="D42" s="35" t="s">
        <v>32</v>
      </c>
      <c r="E42" s="35">
        <v>1647083</v>
      </c>
      <c r="F42" s="38">
        <v>45853</v>
      </c>
      <c r="G42" s="37" t="s">
        <v>33</v>
      </c>
      <c r="H42" s="37" t="s">
        <v>34</v>
      </c>
      <c r="I42" s="37">
        <v>1</v>
      </c>
      <c r="J42" s="37">
        <v>4</v>
      </c>
      <c r="K42" s="37">
        <v>8</v>
      </c>
      <c r="L42" s="35">
        <v>8</v>
      </c>
      <c r="M42" s="35">
        <v>4</v>
      </c>
      <c r="N42" s="35">
        <v>4</v>
      </c>
      <c r="O42" s="35" t="s">
        <v>45</v>
      </c>
      <c r="P42" s="44"/>
      <c r="Q42" s="44"/>
    </row>
    <row r="43" spans="4:17">
      <c r="D43" s="35" t="s">
        <v>32</v>
      </c>
      <c r="E43" s="35">
        <v>1647082</v>
      </c>
      <c r="F43" s="36">
        <v>45874</v>
      </c>
      <c r="G43" s="37" t="s">
        <v>33</v>
      </c>
      <c r="H43" s="37" t="s">
        <v>46</v>
      </c>
      <c r="I43" s="37">
        <v>1</v>
      </c>
      <c r="J43" s="37">
        <v>23</v>
      </c>
      <c r="K43" s="37">
        <v>46</v>
      </c>
      <c r="L43" s="35">
        <v>46</v>
      </c>
      <c r="M43" s="35">
        <v>23</v>
      </c>
      <c r="N43" s="35">
        <v>23</v>
      </c>
      <c r="O43" s="35" t="s">
        <v>47</v>
      </c>
      <c r="P43" s="44"/>
      <c r="Q43" s="44"/>
    </row>
    <row r="44" spans="4:17">
      <c r="D44" s="35" t="s">
        <v>32</v>
      </c>
      <c r="E44" s="35">
        <v>1647081</v>
      </c>
      <c r="F44" s="36">
        <v>45874</v>
      </c>
      <c r="G44" s="37" t="s">
        <v>33</v>
      </c>
      <c r="H44" s="37" t="s">
        <v>48</v>
      </c>
      <c r="I44" s="37">
        <v>1</v>
      </c>
      <c r="J44" s="37">
        <v>24</v>
      </c>
      <c r="K44" s="37">
        <v>48</v>
      </c>
      <c r="L44" s="35">
        <v>48</v>
      </c>
      <c r="M44" s="35">
        <v>24</v>
      </c>
      <c r="N44" s="35">
        <v>24</v>
      </c>
      <c r="O44" s="35" t="s">
        <v>65</v>
      </c>
      <c r="P44" s="44"/>
      <c r="Q44" s="44"/>
    </row>
    <row r="45" spans="4:17">
      <c r="D45" s="35" t="s">
        <v>32</v>
      </c>
      <c r="E45" s="35">
        <v>1647080</v>
      </c>
      <c r="F45" s="36">
        <v>45874</v>
      </c>
      <c r="G45" s="37" t="s">
        <v>33</v>
      </c>
      <c r="H45" s="37" t="s">
        <v>50</v>
      </c>
      <c r="I45" s="37">
        <v>1</v>
      </c>
      <c r="J45" s="37">
        <v>23</v>
      </c>
      <c r="K45" s="37">
        <v>46</v>
      </c>
      <c r="L45" s="35">
        <v>46</v>
      </c>
      <c r="M45" s="35">
        <v>23</v>
      </c>
      <c r="N45" s="35">
        <v>23</v>
      </c>
      <c r="O45" s="35" t="s">
        <v>51</v>
      </c>
      <c r="P45" s="44"/>
      <c r="Q45" s="44"/>
    </row>
    <row r="46" spans="4:17">
      <c r="D46" s="35" t="s">
        <v>32</v>
      </c>
      <c r="E46" s="35">
        <v>1647079</v>
      </c>
      <c r="F46" s="36">
        <v>45874</v>
      </c>
      <c r="G46" s="37" t="s">
        <v>33</v>
      </c>
      <c r="H46" s="37" t="s">
        <v>52</v>
      </c>
      <c r="I46" s="37">
        <v>1</v>
      </c>
      <c r="J46" s="37" t="s">
        <v>53</v>
      </c>
      <c r="K46" s="37" t="s">
        <v>53</v>
      </c>
      <c r="L46" s="35" t="s">
        <v>53</v>
      </c>
      <c r="M46" s="35">
        <v>76</v>
      </c>
      <c r="N46" s="35" t="s">
        <v>53</v>
      </c>
      <c r="O46" s="35" t="s">
        <v>66</v>
      </c>
      <c r="P46" s="44"/>
      <c r="Q46" s="44"/>
    </row>
    <row r="47" spans="4:17">
      <c r="D47" s="35" t="s">
        <v>32</v>
      </c>
      <c r="E47" s="35">
        <v>1647079</v>
      </c>
      <c r="F47" s="36">
        <v>45874</v>
      </c>
      <c r="G47" s="37" t="s">
        <v>33</v>
      </c>
      <c r="H47" s="37" t="s">
        <v>54</v>
      </c>
      <c r="I47" s="37">
        <v>1</v>
      </c>
      <c r="J47" s="37" t="s">
        <v>53</v>
      </c>
      <c r="K47" s="37" t="s">
        <v>53</v>
      </c>
      <c r="L47" s="35">
        <v>76</v>
      </c>
      <c r="M47" s="35" t="s">
        <v>53</v>
      </c>
      <c r="N47" s="35" t="s">
        <v>53</v>
      </c>
      <c r="O47" s="35" t="s">
        <v>66</v>
      </c>
      <c r="P47" s="44"/>
      <c r="Q47" s="44"/>
    </row>
    <row r="48" spans="4:17">
      <c r="D48" s="35" t="s">
        <v>32</v>
      </c>
      <c r="E48" s="35">
        <v>1647079</v>
      </c>
      <c r="F48" s="36">
        <v>45874</v>
      </c>
      <c r="G48" s="37" t="s">
        <v>33</v>
      </c>
      <c r="H48" s="37" t="s">
        <v>56</v>
      </c>
      <c r="I48" s="37">
        <v>1</v>
      </c>
      <c r="J48" s="37" t="s">
        <v>53</v>
      </c>
      <c r="K48" s="37">
        <v>76</v>
      </c>
      <c r="L48" s="35" t="s">
        <v>53</v>
      </c>
      <c r="M48" s="35" t="s">
        <v>53</v>
      </c>
      <c r="N48" s="35" t="s">
        <v>53</v>
      </c>
      <c r="O48" s="35" t="s">
        <v>66</v>
      </c>
      <c r="P48" s="44"/>
      <c r="Q48" s="44"/>
    </row>
    <row r="49" spans="4:17">
      <c r="D49" s="35" t="s">
        <v>32</v>
      </c>
      <c r="E49" s="35">
        <v>1647079</v>
      </c>
      <c r="F49" s="36">
        <v>45874</v>
      </c>
      <c r="G49" s="37" t="s">
        <v>33</v>
      </c>
      <c r="H49" s="37" t="s">
        <v>57</v>
      </c>
      <c r="I49" s="37">
        <v>1</v>
      </c>
      <c r="J49" s="37" t="s">
        <v>53</v>
      </c>
      <c r="K49" s="37" t="s">
        <v>53</v>
      </c>
      <c r="L49" s="35" t="s">
        <v>53</v>
      </c>
      <c r="M49" s="35" t="s">
        <v>53</v>
      </c>
      <c r="N49" s="35">
        <v>76</v>
      </c>
      <c r="O49" s="35" t="s">
        <v>66</v>
      </c>
      <c r="P49" s="44"/>
      <c r="Q49" s="44"/>
    </row>
    <row r="50" spans="4:17">
      <c r="D50" s="35" t="s">
        <v>32</v>
      </c>
      <c r="E50" s="35">
        <v>1647079</v>
      </c>
      <c r="F50" s="36">
        <v>45874</v>
      </c>
      <c r="G50" s="37" t="s">
        <v>33</v>
      </c>
      <c r="H50" s="37" t="s">
        <v>58</v>
      </c>
      <c r="I50" s="37">
        <v>1</v>
      </c>
      <c r="J50" s="37">
        <v>76</v>
      </c>
      <c r="K50" s="37" t="s">
        <v>53</v>
      </c>
      <c r="L50" s="35" t="s">
        <v>53</v>
      </c>
      <c r="M50" s="35" t="s">
        <v>53</v>
      </c>
      <c r="N50" s="35" t="s">
        <v>53</v>
      </c>
      <c r="O50" s="35" t="s">
        <v>66</v>
      </c>
      <c r="P50" s="44"/>
      <c r="Q50" s="44"/>
    </row>
    <row r="67" spans="9:13">
      <c r="I67">
        <v>464</v>
      </c>
      <c r="J67">
        <v>852</v>
      </c>
      <c r="K67">
        <v>852</v>
      </c>
      <c r="L67">
        <v>464</v>
      </c>
      <c r="M67">
        <v>464</v>
      </c>
    </row>
    <row r="68" spans="9:13">
      <c r="I68">
        <v>474</v>
      </c>
      <c r="J68">
        <v>948</v>
      </c>
      <c r="K68">
        <v>948</v>
      </c>
      <c r="L68">
        <v>474</v>
      </c>
      <c r="M68">
        <v>474</v>
      </c>
    </row>
    <row r="70" spans="9:13">
      <c r="I70" s="57">
        <f>I68-I67</f>
        <v>10</v>
      </c>
      <c r="J70" s="57">
        <f>J68-J67</f>
        <v>96</v>
      </c>
      <c r="K70" s="57">
        <f>K68-K67</f>
        <v>96</v>
      </c>
      <c r="L70" s="57">
        <f>L68-L67</f>
        <v>10</v>
      </c>
      <c r="M70" s="57">
        <f>M68-M67</f>
        <v>10</v>
      </c>
    </row>
    <row r="71" spans="9:13">
      <c r="I71">
        <v>1</v>
      </c>
      <c r="J71">
        <v>2</v>
      </c>
      <c r="K71">
        <v>2</v>
      </c>
      <c r="L71">
        <v>1</v>
      </c>
      <c r="M71">
        <v>1</v>
      </c>
    </row>
    <row r="72" spans="9:13">
      <c r="I72">
        <v>10</v>
      </c>
      <c r="J72">
        <v>20</v>
      </c>
      <c r="K72">
        <v>20</v>
      </c>
      <c r="L72">
        <v>10</v>
      </c>
      <c r="M72">
        <v>10</v>
      </c>
    </row>
    <row r="73" spans="10:11">
      <c r="J73">
        <f>J70-J72</f>
        <v>76</v>
      </c>
      <c r="K73">
        <f>K70-K72</f>
        <v>76</v>
      </c>
    </row>
  </sheetData>
  <mergeCells count="2">
    <mergeCell ref="J6:N6"/>
    <mergeCell ref="D31:O31"/>
  </mergeCells>
  <pageMargins left="0.75" right="0.75" top="1" bottom="1" header="0.5" footer="0.5"/>
  <pageSetup paperSize="9" scale="43" orientation="landscape"/>
  <headerFooter/>
  <colBreaks count="1" manualBreakCount="1">
    <brk id="27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野象</cp:lastModifiedBy>
  <dcterms:created xsi:type="dcterms:W3CDTF">2025-07-07T02:56:00Z</dcterms:created>
  <dcterms:modified xsi:type="dcterms:W3CDTF">2025-08-12T02:20:52Z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4150FD8ACE3540209D58EDA57AB3F2B2_13</vt:lpwstr>
  </property>
  <property fmtid="{D5CDD505-2E9C-101B-9397-08002B2CF9AE}" pid="3" name="KSOProductBuildVer">
    <vt:lpwstr>2052-12.1.0.21915</vt:lpwstr>
  </property>
</Properties>
</file>