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ummary Table-English Format" sheetId="2" r:id="rId1"/>
  </sheets>
  <definedNames>
    <definedName name="_xlnm.Print_Area" localSheetId="0">'Summary Table-English Format'!$A$1:$Y$35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<sst xmlns="http://schemas.openxmlformats.org/spreadsheetml/2006/main" count="160" uniqueCount="68">
  <si>
    <r>
      <t>看这列</t>
    </r>
    <r>
      <rPr>
        <b/>
        <sz val="18"/>
        <color rgb="FFFF0000"/>
        <rFont val="Calibri"/>
        <charset val="134"/>
      </rPr>
      <t>↓</t>
    </r>
  </si>
  <si>
    <r>
      <rPr>
        <b/>
        <sz val="20"/>
        <rFont val="Calibri"/>
        <charset val="134"/>
      </rPr>
      <t xml:space="preserve">SINOPROUD </t>
    </r>
    <r>
      <rPr>
        <b/>
        <sz val="20"/>
        <rFont val="宋体"/>
        <charset val="134"/>
      </rPr>
      <t>装箱单</t>
    </r>
  </si>
  <si>
    <t>客户：DEFACTO</t>
  </si>
  <si>
    <t>款号：F5570AX</t>
  </si>
  <si>
    <t>联系人：金诺7部/Marjorie</t>
  </si>
  <si>
    <t>更新日期：2024-8-18</t>
  </si>
  <si>
    <t>Total Order</t>
  </si>
  <si>
    <t>箱号</t>
  </si>
  <si>
    <t>箱数</t>
  </si>
  <si>
    <t>Style Code</t>
  </si>
  <si>
    <r>
      <rPr>
        <b/>
        <sz val="11"/>
        <rFont val="Calibri"/>
        <charset val="134"/>
      </rPr>
      <t xml:space="preserve">Order Number
</t>
    </r>
    <r>
      <rPr>
        <b/>
        <sz val="11"/>
        <rFont val="宋体"/>
        <charset val="134"/>
      </rPr>
      <t>订单号</t>
    </r>
  </si>
  <si>
    <t>打印箱贴数</t>
  </si>
  <si>
    <t>货期</t>
  </si>
  <si>
    <r>
      <rPr>
        <b/>
        <sz val="11"/>
        <rFont val="Calibri"/>
        <charset val="134"/>
      </rPr>
      <t xml:space="preserve">ColorCode-Name
</t>
    </r>
    <r>
      <rPr>
        <b/>
        <sz val="11"/>
        <rFont val="宋体"/>
        <charset val="134"/>
      </rPr>
      <t>颜色</t>
    </r>
  </si>
  <si>
    <r>
      <rPr>
        <b/>
        <sz val="11"/>
        <rFont val="Calibri"/>
        <charset val="134"/>
      </rPr>
      <t xml:space="preserve">Prepack Code
</t>
    </r>
    <r>
      <rPr>
        <b/>
        <sz val="11"/>
        <rFont val="宋体"/>
        <charset val="134"/>
      </rPr>
      <t>款号</t>
    </r>
  </si>
  <si>
    <t>Set Content</t>
  </si>
  <si>
    <t>S</t>
  </si>
  <si>
    <t>M</t>
  </si>
  <si>
    <t>L</t>
  </si>
  <si>
    <r>
      <rPr>
        <b/>
        <sz val="11"/>
        <rFont val="Calibri"/>
        <charset val="134"/>
      </rPr>
      <t xml:space="preserve">Qty. In A Blister
</t>
    </r>
    <r>
      <rPr>
        <b/>
        <sz val="11"/>
        <rFont val="宋体"/>
        <charset val="134"/>
      </rPr>
      <t>一个配比件数</t>
    </r>
  </si>
  <si>
    <t>一箱
中包数</t>
  </si>
  <si>
    <t>一箱
件数</t>
  </si>
  <si>
    <r>
      <rPr>
        <b/>
        <sz val="11"/>
        <rFont val="Calibri"/>
        <charset val="134"/>
      </rPr>
      <t xml:space="preserve">Delivery Country
</t>
    </r>
    <r>
      <rPr>
        <b/>
        <sz val="11"/>
        <rFont val="宋体"/>
        <charset val="134"/>
      </rPr>
      <t>国家</t>
    </r>
  </si>
  <si>
    <r>
      <rPr>
        <b/>
        <sz val="11"/>
        <rFont val="Calibri"/>
        <charset val="134"/>
      </rPr>
      <t xml:space="preserve">Total Blister
</t>
    </r>
    <r>
      <rPr>
        <b/>
        <sz val="11"/>
        <rFont val="宋体"/>
        <charset val="134"/>
      </rPr>
      <t>总中包数</t>
    </r>
  </si>
  <si>
    <r>
      <rPr>
        <b/>
        <sz val="11"/>
        <rFont val="Calibri"/>
        <charset val="134"/>
      </rPr>
      <t xml:space="preserve">Total Open Quantity
</t>
    </r>
    <r>
      <rPr>
        <b/>
        <sz val="11"/>
        <rFont val="宋体"/>
        <charset val="134"/>
      </rPr>
      <t>总数量</t>
    </r>
  </si>
  <si>
    <t>箱规</t>
  </si>
  <si>
    <t>LOT
中包净重</t>
  </si>
  <si>
    <t>净重
/箱</t>
  </si>
  <si>
    <t>毛重
/箱</t>
  </si>
  <si>
    <t>净重
/总</t>
  </si>
  <si>
    <t>毛重
/总</t>
  </si>
  <si>
    <t>F5570AX</t>
  </si>
  <si>
    <t>BN530 - BROWN</t>
  </si>
  <si>
    <t>F5570AXECOMAL</t>
  </si>
  <si>
    <t>-</t>
  </si>
  <si>
    <r>
      <rPr>
        <sz val="9"/>
        <color rgb="FFFF0000"/>
        <rFont val="Calibri"/>
        <charset val="134"/>
      </rPr>
      <t>ECOM-</t>
    </r>
    <r>
      <rPr>
        <sz val="9"/>
        <color rgb="FFFF0000"/>
        <rFont val="宋体"/>
        <charset val="134"/>
      </rPr>
      <t>价格牌无价格</t>
    </r>
  </si>
  <si>
    <t>60*40*28</t>
  </si>
  <si>
    <t>F5570AXECOMAM</t>
  </si>
  <si>
    <t>F5570AXECOMAS</t>
  </si>
  <si>
    <t>F5570AXKZKA</t>
  </si>
  <si>
    <t>KAZAKHSTAN</t>
  </si>
  <si>
    <t>F5570AXTOP5A</t>
  </si>
  <si>
    <r>
      <rPr>
        <sz val="12"/>
        <color rgb="FFFF0000"/>
        <rFont val="Calibri"/>
        <charset val="134"/>
      </rPr>
      <t xml:space="preserve">TOPTAN-5 </t>
    </r>
    <r>
      <rPr>
        <sz val="12"/>
        <color rgb="FFFF0000"/>
        <rFont val="宋体"/>
        <charset val="134"/>
      </rPr>
      <t>俄罗斯单，价格牌空白，贴</t>
    </r>
    <r>
      <rPr>
        <sz val="12"/>
        <color rgb="FFFF0000"/>
        <rFont val="Calibri"/>
        <charset val="134"/>
      </rPr>
      <t>QR</t>
    </r>
    <r>
      <rPr>
        <sz val="12"/>
        <color rgb="FFFF0000"/>
        <rFont val="宋体"/>
        <charset val="134"/>
      </rPr>
      <t>贴纸</t>
    </r>
  </si>
  <si>
    <t>F5570AXTOP7A</t>
  </si>
  <si>
    <t>TOPTAN-7</t>
  </si>
  <si>
    <t>F5570AXDFA</t>
  </si>
  <si>
    <t>TURKEY</t>
  </si>
  <si>
    <t>Total Order By Sizes</t>
  </si>
  <si>
    <t>Order Number</t>
  </si>
  <si>
    <t>Supplier Shipment Date</t>
  </si>
  <si>
    <t>ColorCode-Name</t>
  </si>
  <si>
    <t>Prepack Code</t>
  </si>
  <si>
    <t>Delivery Country</t>
  </si>
  <si>
    <t>ECOM</t>
  </si>
  <si>
    <t>TOPTAN-5</t>
  </si>
  <si>
    <t>进仓时间</t>
  </si>
  <si>
    <t>Style Code
款号</t>
  </si>
  <si>
    <t>PO
订单号</t>
  </si>
  <si>
    <t>Colour Code
颜色</t>
  </si>
  <si>
    <t>Prepack Code
预包装编码</t>
  </si>
  <si>
    <t>目的地国家</t>
  </si>
  <si>
    <t>尺码配比</t>
  </si>
  <si>
    <t>每包件数</t>
  </si>
  <si>
    <t>中包数量</t>
  </si>
  <si>
    <t>总件数</t>
  </si>
  <si>
    <t>见以下
分PO</t>
  </si>
  <si>
    <t>BN530 - BROWN
棕色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</si>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</sst>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</numFmts>
  <fonts count="48">
    <font>
      <sz val="11"/>
      <name val="Calibri"/>
      <charset val="134"/>
    </font>
    <font>
      <b/>
      <sz val="16"/>
      <name val="Calibri"/>
      <charset val="134"/>
    </font>
    <font>
      <b/>
      <sz val="18"/>
      <color rgb="FFFF0000"/>
      <name val="宋体"/>
      <charset val="134"/>
    </font>
    <font>
      <b/>
      <sz val="16"/>
      <name val="宋体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Calibri"/>
      <charset val="134"/>
    </font>
    <font>
      <b/>
      <sz val="16"/>
      <color rgb="FFFF0000"/>
      <name val="微软雅黑"/>
      <charset val="134"/>
    </font>
    <font>
      <b/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b/>
      <sz val="14"/>
      <name val="Calibri"/>
      <charset val="134"/>
    </font>
    <font>
      <b/>
      <sz val="20"/>
      <name val="Calibri"/>
      <charset val="134"/>
    </font>
    <font>
      <b/>
      <sz val="11"/>
      <color rgb="FFFF0000"/>
      <name val="宋体"/>
      <charset val="134"/>
    </font>
    <font>
      <b/>
      <sz val="14"/>
      <name val="微软雅黑"/>
      <charset val="134"/>
    </font>
    <font>
      <sz val="16"/>
      <color theme="5" tint="-0.249977111117893"/>
      <name val="微软雅黑"/>
      <charset val="134"/>
    </font>
    <font>
      <sz val="14"/>
      <name val="微软雅黑"/>
      <charset val="134"/>
    </font>
    <font>
      <b/>
      <sz val="22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sz val="9"/>
      <color rgb="FFFF0000"/>
      <name val="Calibri"/>
      <charset val="134"/>
    </font>
    <font>
      <sz val="12"/>
      <color rgb="FFFF0000"/>
      <name val="Calibri"/>
      <charset val="134"/>
    </font>
    <font>
      <b/>
      <sz val="24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9" borderId="6" applyNumberFormat="0" applyAlignment="0" applyProtection="0">
      <alignment vertical="center"/>
    </xf>
    <xf numFmtId="0" fontId="36" fillId="9" borderId="5" applyNumberFormat="0" applyAlignment="0" applyProtection="0">
      <alignment vertical="center"/>
    </xf>
    <xf numFmtId="0" fontId="37" fillId="10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176" fontId="0" fillId="0" borderId="0" xfId="0" applyNumberFormat="1"/>
    <xf numFmtId="49" fontId="1" fillId="0" borderId="0" xfId="0" applyNumberFormat="1" applyFont="1"/>
    <xf numFmtId="177" fontId="1" fillId="0" borderId="0" xfId="0" applyNumberFormat="1" applyFont="1"/>
    <xf numFmtId="176" fontId="2" fillId="0" borderId="0" xfId="0" applyNumberFormat="1" applyFont="1" applyAlignment="1">
      <alignment horizontal="center"/>
    </xf>
    <xf numFmtId="176" fontId="1" fillId="0" borderId="0" xfId="0" applyNumberFormat="1" applyFont="1"/>
    <xf numFmtId="176" fontId="1" fillId="0" borderId="0" xfId="0" applyNumberFormat="1" applyFont="1" applyAlignment="1">
      <alignment wrapText="1"/>
    </xf>
    <xf numFmtId="49" fontId="3" fillId="0" borderId="0" xfId="0" applyNumberFormat="1" applyFont="1"/>
    <xf numFmtId="17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/>
    <xf numFmtId="0" fontId="8" fillId="0" borderId="1" xfId="0" applyFont="1" applyBorder="1" applyAlignment="1">
      <alignment horizontal="center"/>
    </xf>
    <xf numFmtId="177" fontId="8" fillId="4" borderId="1" xfId="0" applyNumberFormat="1" applyFont="1" applyFill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8" fillId="0" borderId="0" xfId="0" applyFont="1"/>
    <xf numFmtId="176" fontId="8" fillId="0" borderId="0" xfId="0" applyNumberFormat="1" applyFo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5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1" fillId="6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945A5"/>
      <color rgb="00FFFF00"/>
      <color rgb="000B5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883285</xdr:colOff>
      <xdr:row>0</xdr:row>
      <xdr:rowOff>107315</xdr:rowOff>
    </xdr:from>
    <xdr:to>
      <xdr:col>8</xdr:col>
      <xdr:colOff>705485</xdr:colOff>
      <xdr:row>5</xdr:row>
      <xdr:rowOff>80010</xdr:rowOff>
    </xdr:to>
    <xdr:pic>
      <xdr:nvPicPr>
        <xdr:cNvPr id="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1400" y="107315"/>
          <a:ext cx="1158875" cy="1369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4"/>
  <sheetViews>
    <sheetView tabSelected="1" view="pageBreakPreview" zoomScale="80" zoomScaleNormal="100" workbookViewId="0">
      <selection activeCell="L3" sqref="L3"/>
    </sheetView>
  </sheetViews>
  <sheetFormatPr defaultColWidth="9" defaultRowHeight="14.5"/>
  <cols>
    <col min="4" max="4" width="10.8545454545455" customWidth="1"/>
    <col min="5" max="5" width="14.4272727272727" customWidth="1"/>
    <col min="6" max="6" width="22.7090909090909" style="3" customWidth="1"/>
    <col min="7" max="7" width="22.7090909090909" style="3" hidden="1" customWidth="1"/>
    <col min="8" max="8" width="19.1363636363636" customWidth="1"/>
    <col min="9" max="9" width="22.7090909090909" customWidth="1"/>
    <col min="10" max="10" width="12" customWidth="1"/>
    <col min="11" max="11" width="9.13636363636364" customWidth="1"/>
    <col min="12" max="13" width="11.5727272727273" customWidth="1"/>
    <col min="14" max="17" width="16.4272727272727" customWidth="1"/>
    <col min="18" max="18" width="12.1363636363636" hidden="1" customWidth="1"/>
    <col min="19" max="19" width="19.7090909090909" hidden="1" customWidth="1"/>
    <col min="20" max="42" width="9.13636363636364" customWidth="1"/>
  </cols>
  <sheetData>
    <row r="1" s="1" customFormat="1" ht="26" spans="4:17">
      <c r="D1" s="4"/>
      <c r="E1" s="5"/>
      <c r="F1" s="6" t="s">
        <v>0</v>
      </c>
      <c r="G1" s="7"/>
      <c r="H1" s="8"/>
      <c r="I1" s="44"/>
      <c r="J1" s="45" t="s">
        <v>1</v>
      </c>
      <c r="K1" s="45"/>
      <c r="L1" s="45"/>
      <c r="Q1" s="44"/>
    </row>
    <row r="2" s="1" customFormat="1" ht="21" spans="1:17">
      <c r="A2" s="9" t="s">
        <v>2</v>
      </c>
      <c r="B2" s="5"/>
      <c r="C2" s="7"/>
      <c r="D2" s="9"/>
      <c r="E2" s="5"/>
      <c r="F2" s="10"/>
      <c r="G2" s="7"/>
      <c r="H2" s="8"/>
      <c r="I2" s="44"/>
      <c r="Q2" s="44"/>
    </row>
    <row r="3" s="1" customFormat="1" ht="21" spans="1:17">
      <c r="A3" s="9" t="s">
        <v>3</v>
      </c>
      <c r="B3" s="5"/>
      <c r="C3" s="7"/>
      <c r="D3" s="9"/>
      <c r="E3" s="5"/>
      <c r="F3" s="10"/>
      <c r="G3" s="7"/>
      <c r="H3" s="8"/>
      <c r="I3" s="44"/>
      <c r="Q3" s="44"/>
    </row>
    <row r="4" s="1" customFormat="1" ht="21" spans="1:17">
      <c r="A4" s="9" t="s">
        <v>4</v>
      </c>
      <c r="B4" s="5"/>
      <c r="C4" s="7"/>
      <c r="D4" s="9"/>
      <c r="E4" s="5"/>
      <c r="F4" s="10"/>
      <c r="G4" s="7"/>
      <c r="H4" s="8"/>
      <c r="I4" s="44"/>
      <c r="Q4" s="44"/>
    </row>
    <row r="5" s="1" customFormat="1" ht="21" spans="1:17">
      <c r="A5" s="9" t="s">
        <v>5</v>
      </c>
      <c r="B5" s="5"/>
      <c r="C5" s="7"/>
      <c r="D5" s="9"/>
      <c r="E5" s="5"/>
      <c r="F5" s="10"/>
      <c r="G5" s="7"/>
      <c r="H5" s="8"/>
      <c r="I5" s="44"/>
      <c r="Q5" s="44"/>
    </row>
    <row r="6" spans="4:42">
      <c r="D6" s="11" t="s">
        <v>6</v>
      </c>
      <c r="E6" s="11"/>
      <c r="F6" s="12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ht="33" spans="1:42">
      <c r="A7" s="13" t="s">
        <v>7</v>
      </c>
      <c r="B7" s="13" t="s">
        <v>7</v>
      </c>
      <c r="C7" s="14" t="s">
        <v>8</v>
      </c>
      <c r="D7" s="15" t="s">
        <v>9</v>
      </c>
      <c r="E7" s="16" t="s">
        <v>10</v>
      </c>
      <c r="F7" s="17" t="s">
        <v>11</v>
      </c>
      <c r="G7" s="18" t="s">
        <v>12</v>
      </c>
      <c r="H7" s="16" t="s">
        <v>13</v>
      </c>
      <c r="I7" s="16" t="s">
        <v>14</v>
      </c>
      <c r="J7" s="46" t="s">
        <v>15</v>
      </c>
      <c r="K7" s="46" t="s">
        <v>16</v>
      </c>
      <c r="L7" s="46" t="s">
        <v>17</v>
      </c>
      <c r="M7" s="46" t="s">
        <v>18</v>
      </c>
      <c r="N7" s="16" t="s">
        <v>19</v>
      </c>
      <c r="O7" s="47" t="s">
        <v>20</v>
      </c>
      <c r="P7" s="48" t="s">
        <v>21</v>
      </c>
      <c r="Q7" s="16" t="s">
        <v>22</v>
      </c>
      <c r="R7" s="16" t="s">
        <v>23</v>
      </c>
      <c r="S7" s="16" t="s">
        <v>24</v>
      </c>
      <c r="T7" s="57" t="s">
        <v>25</v>
      </c>
      <c r="U7" s="57" t="s">
        <v>26</v>
      </c>
      <c r="V7" s="57" t="s">
        <v>27</v>
      </c>
      <c r="W7" s="57" t="s">
        <v>28</v>
      </c>
      <c r="X7" s="57" t="s">
        <v>29</v>
      </c>
      <c r="Y7" s="57" t="s">
        <v>30</v>
      </c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ht="20.1" customHeight="1" spans="1:25">
      <c r="A8" s="19">
        <v>1</v>
      </c>
      <c r="B8" s="19">
        <f>C8</f>
        <v>28</v>
      </c>
      <c r="C8" s="19">
        <v>28</v>
      </c>
      <c r="D8" s="20" t="s">
        <v>31</v>
      </c>
      <c r="E8" s="20">
        <v>1647651</v>
      </c>
      <c r="F8" s="21">
        <v>65</v>
      </c>
      <c r="G8" s="22">
        <v>45874</v>
      </c>
      <c r="H8" s="23" t="s">
        <v>32</v>
      </c>
      <c r="I8" s="23" t="s">
        <v>33</v>
      </c>
      <c r="J8" s="23">
        <v>1</v>
      </c>
      <c r="K8" s="20" t="s">
        <v>34</v>
      </c>
      <c r="L8" s="20" t="s">
        <v>34</v>
      </c>
      <c r="M8" s="20">
        <v>2</v>
      </c>
      <c r="N8" s="20">
        <v>2</v>
      </c>
      <c r="O8" s="20">
        <v>3</v>
      </c>
      <c r="P8" s="20">
        <f t="shared" ref="P8:P13" si="0">N8*O8</f>
        <v>6</v>
      </c>
      <c r="Q8" s="58" t="s">
        <v>35</v>
      </c>
      <c r="R8" s="30">
        <f t="shared" ref="R8:R13" si="1">O8*C8</f>
        <v>84</v>
      </c>
      <c r="S8" s="30">
        <f t="shared" ref="S8:S13" si="2">R8*N8</f>
        <v>168</v>
      </c>
      <c r="T8" s="59" t="s">
        <v>36</v>
      </c>
      <c r="U8" s="59">
        <f>M8*0.88</f>
        <v>1.76</v>
      </c>
      <c r="V8" s="59">
        <f t="shared" ref="V8:V13" si="3">U8*O8</f>
        <v>5.28</v>
      </c>
      <c r="W8" s="59">
        <f t="shared" ref="W8:W13" si="4">V8+1.12</f>
        <v>6.4</v>
      </c>
      <c r="X8" s="59">
        <f t="shared" ref="X8:X13" si="5">V8*R8</f>
        <v>443.52</v>
      </c>
      <c r="Y8" s="59">
        <f t="shared" ref="Y8:Y13" si="6">W8*R8</f>
        <v>537.6</v>
      </c>
    </row>
    <row r="9" ht="20.1" customHeight="1" spans="1:25">
      <c r="A9" s="19">
        <f>B8+1</f>
        <v>29</v>
      </c>
      <c r="B9" s="19">
        <f>B8+C9</f>
        <v>29</v>
      </c>
      <c r="C9" s="19">
        <v>1</v>
      </c>
      <c r="D9" s="20" t="s">
        <v>31</v>
      </c>
      <c r="E9" s="20">
        <v>1647651</v>
      </c>
      <c r="F9" s="21">
        <v>5</v>
      </c>
      <c r="G9" s="22">
        <v>45874</v>
      </c>
      <c r="H9" s="23" t="s">
        <v>32</v>
      </c>
      <c r="I9" s="23" t="s">
        <v>33</v>
      </c>
      <c r="J9" s="23">
        <v>1</v>
      </c>
      <c r="K9" s="20" t="s">
        <v>34</v>
      </c>
      <c r="L9" s="20" t="s">
        <v>34</v>
      </c>
      <c r="M9" s="20">
        <v>2</v>
      </c>
      <c r="N9" s="20">
        <v>2</v>
      </c>
      <c r="O9" s="20">
        <v>1</v>
      </c>
      <c r="P9" s="20">
        <f t="shared" si="0"/>
        <v>2</v>
      </c>
      <c r="Q9" s="58" t="s">
        <v>35</v>
      </c>
      <c r="R9" s="30">
        <f t="shared" si="1"/>
        <v>1</v>
      </c>
      <c r="S9" s="30">
        <f t="shared" si="2"/>
        <v>2</v>
      </c>
      <c r="T9" s="59" t="s">
        <v>36</v>
      </c>
      <c r="U9" s="59">
        <f>M9*0.88</f>
        <v>1.76</v>
      </c>
      <c r="V9" s="59">
        <f t="shared" si="3"/>
        <v>1.76</v>
      </c>
      <c r="W9" s="59">
        <f t="shared" si="4"/>
        <v>2.88</v>
      </c>
      <c r="X9" s="59">
        <f t="shared" si="5"/>
        <v>1.76</v>
      </c>
      <c r="Y9" s="59">
        <f t="shared" si="6"/>
        <v>2.88</v>
      </c>
    </row>
    <row r="10" ht="20.1" customHeight="1" spans="1:25">
      <c r="A10" s="19">
        <f>B9+1</f>
        <v>30</v>
      </c>
      <c r="B10" s="19">
        <f>B9+C10</f>
        <v>57</v>
      </c>
      <c r="C10" s="19">
        <v>28</v>
      </c>
      <c r="D10" s="20" t="s">
        <v>31</v>
      </c>
      <c r="E10" s="20">
        <v>1647651</v>
      </c>
      <c r="F10" s="21">
        <v>65</v>
      </c>
      <c r="G10" s="22">
        <v>45874</v>
      </c>
      <c r="H10" s="23" t="s">
        <v>32</v>
      </c>
      <c r="I10" s="23" t="s">
        <v>37</v>
      </c>
      <c r="J10" s="23">
        <v>1</v>
      </c>
      <c r="K10" s="20" t="s">
        <v>34</v>
      </c>
      <c r="L10" s="20">
        <v>2</v>
      </c>
      <c r="M10" s="20" t="s">
        <v>34</v>
      </c>
      <c r="N10" s="20">
        <v>2</v>
      </c>
      <c r="O10" s="20">
        <v>3</v>
      </c>
      <c r="P10" s="20">
        <f t="shared" si="0"/>
        <v>6</v>
      </c>
      <c r="Q10" s="58" t="s">
        <v>35</v>
      </c>
      <c r="R10" s="30">
        <f t="shared" si="1"/>
        <v>84</v>
      </c>
      <c r="S10" s="30">
        <f t="shared" si="2"/>
        <v>168</v>
      </c>
      <c r="T10" s="59" t="s">
        <v>36</v>
      </c>
      <c r="U10" s="59">
        <f>L10*0.83</f>
        <v>1.66</v>
      </c>
      <c r="V10" s="59">
        <f t="shared" si="3"/>
        <v>4.98</v>
      </c>
      <c r="W10" s="59">
        <f t="shared" si="4"/>
        <v>6.1</v>
      </c>
      <c r="X10" s="59">
        <f t="shared" si="5"/>
        <v>418.32</v>
      </c>
      <c r="Y10" s="59">
        <f t="shared" si="6"/>
        <v>512.4</v>
      </c>
    </row>
    <row r="11" ht="20.1" customHeight="1" spans="1:25">
      <c r="A11" s="19">
        <f>B10+1</f>
        <v>58</v>
      </c>
      <c r="B11" s="19">
        <f>B10+C11</f>
        <v>58</v>
      </c>
      <c r="C11" s="19">
        <v>1</v>
      </c>
      <c r="D11" s="20" t="s">
        <v>31</v>
      </c>
      <c r="E11" s="20">
        <v>1647651</v>
      </c>
      <c r="F11" s="21">
        <v>5</v>
      </c>
      <c r="G11" s="22">
        <v>45874</v>
      </c>
      <c r="H11" s="23" t="s">
        <v>32</v>
      </c>
      <c r="I11" s="23" t="s">
        <v>37</v>
      </c>
      <c r="J11" s="23">
        <v>1</v>
      </c>
      <c r="K11" s="20" t="s">
        <v>34</v>
      </c>
      <c r="L11" s="20">
        <v>2</v>
      </c>
      <c r="M11" s="20" t="s">
        <v>34</v>
      </c>
      <c r="N11" s="20">
        <v>2</v>
      </c>
      <c r="O11" s="20">
        <v>1</v>
      </c>
      <c r="P11" s="20">
        <f t="shared" si="0"/>
        <v>2</v>
      </c>
      <c r="Q11" s="58" t="s">
        <v>35</v>
      </c>
      <c r="R11" s="30">
        <f t="shared" si="1"/>
        <v>1</v>
      </c>
      <c r="S11" s="30">
        <f t="shared" si="2"/>
        <v>2</v>
      </c>
      <c r="T11" s="59" t="s">
        <v>36</v>
      </c>
      <c r="U11" s="59">
        <f>L11*0.83</f>
        <v>1.66</v>
      </c>
      <c r="V11" s="59">
        <f t="shared" si="3"/>
        <v>1.66</v>
      </c>
      <c r="W11" s="59">
        <f t="shared" si="4"/>
        <v>2.78</v>
      </c>
      <c r="X11" s="59">
        <f t="shared" si="5"/>
        <v>1.66</v>
      </c>
      <c r="Y11" s="59">
        <f t="shared" si="6"/>
        <v>2.78</v>
      </c>
    </row>
    <row r="12" ht="20.1" customHeight="1" spans="1:25">
      <c r="A12" s="19">
        <f>B11+1</f>
        <v>59</v>
      </c>
      <c r="B12" s="19">
        <f>B11+C12</f>
        <v>86</v>
      </c>
      <c r="C12" s="19">
        <v>28</v>
      </c>
      <c r="D12" s="20" t="s">
        <v>31</v>
      </c>
      <c r="E12" s="20">
        <v>1647651</v>
      </c>
      <c r="F12" s="21">
        <v>65</v>
      </c>
      <c r="G12" s="22">
        <v>45874</v>
      </c>
      <c r="H12" s="23" t="s">
        <v>32</v>
      </c>
      <c r="I12" s="23" t="s">
        <v>38</v>
      </c>
      <c r="J12" s="23">
        <v>1</v>
      </c>
      <c r="K12" s="20">
        <v>2</v>
      </c>
      <c r="L12" s="20" t="s">
        <v>34</v>
      </c>
      <c r="M12" s="20" t="s">
        <v>34</v>
      </c>
      <c r="N12" s="20">
        <v>2</v>
      </c>
      <c r="O12" s="20">
        <v>3</v>
      </c>
      <c r="P12" s="20">
        <f t="shared" si="0"/>
        <v>6</v>
      </c>
      <c r="Q12" s="58" t="s">
        <v>35</v>
      </c>
      <c r="R12" s="30">
        <f t="shared" si="1"/>
        <v>84</v>
      </c>
      <c r="S12" s="30">
        <f t="shared" si="2"/>
        <v>168</v>
      </c>
      <c r="T12" s="59" t="s">
        <v>36</v>
      </c>
      <c r="U12" s="59">
        <f>K12*0.75</f>
        <v>1.5</v>
      </c>
      <c r="V12" s="59">
        <f t="shared" si="3"/>
        <v>4.5</v>
      </c>
      <c r="W12" s="59">
        <f t="shared" si="4"/>
        <v>5.62</v>
      </c>
      <c r="X12" s="59">
        <f t="shared" si="5"/>
        <v>378</v>
      </c>
      <c r="Y12" s="59">
        <f t="shared" si="6"/>
        <v>472.08</v>
      </c>
    </row>
    <row r="13" ht="20.1" customHeight="1" spans="1:25">
      <c r="A13" s="19">
        <f>B12+1</f>
        <v>87</v>
      </c>
      <c r="B13" s="19">
        <f>B12+C13</f>
        <v>87</v>
      </c>
      <c r="C13" s="19">
        <v>1</v>
      </c>
      <c r="D13" s="20" t="s">
        <v>31</v>
      </c>
      <c r="E13" s="20">
        <v>1647651</v>
      </c>
      <c r="F13" s="21">
        <v>5</v>
      </c>
      <c r="G13" s="22">
        <v>45874</v>
      </c>
      <c r="H13" s="23" t="s">
        <v>32</v>
      </c>
      <c r="I13" s="23" t="s">
        <v>38</v>
      </c>
      <c r="J13" s="23">
        <v>1</v>
      </c>
      <c r="K13" s="20">
        <v>2</v>
      </c>
      <c r="L13" s="20" t="s">
        <v>34</v>
      </c>
      <c r="M13" s="20" t="s">
        <v>34</v>
      </c>
      <c r="N13" s="20">
        <v>2</v>
      </c>
      <c r="O13" s="20">
        <v>1</v>
      </c>
      <c r="P13" s="20">
        <f t="shared" si="0"/>
        <v>2</v>
      </c>
      <c r="Q13" s="58" t="s">
        <v>35</v>
      </c>
      <c r="R13" s="30">
        <f t="shared" si="1"/>
        <v>1</v>
      </c>
      <c r="S13" s="30">
        <f t="shared" si="2"/>
        <v>2</v>
      </c>
      <c r="T13" s="59" t="s">
        <v>36</v>
      </c>
      <c r="U13" s="59">
        <f>K13*0.75</f>
        <v>1.5</v>
      </c>
      <c r="V13" s="59">
        <f t="shared" si="3"/>
        <v>1.5</v>
      </c>
      <c r="W13" s="59">
        <f t="shared" si="4"/>
        <v>2.62</v>
      </c>
      <c r="X13" s="59">
        <f t="shared" si="5"/>
        <v>1.5</v>
      </c>
      <c r="Y13" s="59">
        <f t="shared" si="6"/>
        <v>2.62</v>
      </c>
    </row>
    <row r="14" ht="20.1" hidden="1" customHeight="1" spans="1:25">
      <c r="A14" s="24">
        <v>1</v>
      </c>
      <c r="B14" s="24">
        <f t="shared" ref="B14:B16" si="7">R14</f>
        <v>13</v>
      </c>
      <c r="C14" s="24">
        <f t="shared" ref="C14:C16" si="8">R14</f>
        <v>13</v>
      </c>
      <c r="D14" s="20" t="s">
        <v>31</v>
      </c>
      <c r="E14" s="25">
        <v>1647643</v>
      </c>
      <c r="F14" s="21">
        <f>C14*2*1.05</f>
        <v>27.3</v>
      </c>
      <c r="G14" s="22">
        <v>45874</v>
      </c>
      <c r="H14" s="23" t="s">
        <v>32</v>
      </c>
      <c r="I14" s="23" t="s">
        <v>39</v>
      </c>
      <c r="J14" s="23">
        <v>1</v>
      </c>
      <c r="K14" s="20">
        <v>2</v>
      </c>
      <c r="L14" s="20">
        <v>2</v>
      </c>
      <c r="M14" s="20">
        <v>2</v>
      </c>
      <c r="N14" s="20">
        <v>6</v>
      </c>
      <c r="O14" s="20">
        <v>1</v>
      </c>
      <c r="P14" s="20">
        <v>6</v>
      </c>
      <c r="Q14" s="60" t="s">
        <v>40</v>
      </c>
      <c r="R14" s="20">
        <v>13</v>
      </c>
      <c r="S14" s="20">
        <v>78</v>
      </c>
      <c r="T14" s="59" t="s">
        <v>36</v>
      </c>
      <c r="U14" s="59">
        <f t="shared" ref="U14:U17" si="9">K14*0.75+L14*0.83+M14*0.88</f>
        <v>4.92</v>
      </c>
      <c r="V14" s="59">
        <f t="shared" ref="V14:V17" si="10">U14</f>
        <v>4.92</v>
      </c>
      <c r="W14" s="59">
        <f t="shared" ref="W14:W17" si="11">V14+1.12</f>
        <v>6.04</v>
      </c>
      <c r="X14" s="59">
        <f t="shared" ref="X14:X17" si="12">V14*R14</f>
        <v>63.96</v>
      </c>
      <c r="Y14" s="59">
        <f t="shared" ref="Y14:Y17" si="13">W14*R14</f>
        <v>78.52</v>
      </c>
    </row>
    <row r="15" s="2" customFormat="1" ht="51.95" customHeight="1" spans="1:25">
      <c r="A15" s="26">
        <v>1</v>
      </c>
      <c r="B15" s="24">
        <f t="shared" si="7"/>
        <v>13</v>
      </c>
      <c r="C15" s="24">
        <f t="shared" si="8"/>
        <v>13</v>
      </c>
      <c r="D15" s="27" t="s">
        <v>31</v>
      </c>
      <c r="E15" s="27">
        <v>1647642</v>
      </c>
      <c r="F15" s="21">
        <v>32</v>
      </c>
      <c r="G15" s="28">
        <v>45874</v>
      </c>
      <c r="H15" s="29" t="s">
        <v>32</v>
      </c>
      <c r="I15" s="29" t="s">
        <v>41</v>
      </c>
      <c r="J15" s="29">
        <v>1</v>
      </c>
      <c r="K15" s="27">
        <v>2</v>
      </c>
      <c r="L15" s="27">
        <v>2</v>
      </c>
      <c r="M15" s="27">
        <v>2</v>
      </c>
      <c r="N15" s="27">
        <v>6</v>
      </c>
      <c r="O15" s="27">
        <v>1</v>
      </c>
      <c r="P15" s="27">
        <v>6</v>
      </c>
      <c r="Q15" s="61" t="s">
        <v>42</v>
      </c>
      <c r="R15" s="27">
        <v>13</v>
      </c>
      <c r="S15" s="27">
        <v>78</v>
      </c>
      <c r="T15" s="59" t="s">
        <v>36</v>
      </c>
      <c r="U15" s="59">
        <f t="shared" si="9"/>
        <v>4.92</v>
      </c>
      <c r="V15" s="59">
        <f t="shared" si="10"/>
        <v>4.92</v>
      </c>
      <c r="W15" s="59">
        <f t="shared" si="11"/>
        <v>6.04</v>
      </c>
      <c r="X15" s="59">
        <f t="shared" si="12"/>
        <v>63.96</v>
      </c>
      <c r="Y15" s="59">
        <f t="shared" si="13"/>
        <v>78.52</v>
      </c>
    </row>
    <row r="16" ht="20.1" customHeight="1" spans="1:25">
      <c r="A16" s="24">
        <v>1</v>
      </c>
      <c r="B16" s="24">
        <f t="shared" si="7"/>
        <v>10</v>
      </c>
      <c r="C16" s="24">
        <f t="shared" si="8"/>
        <v>10</v>
      </c>
      <c r="D16" s="20" t="s">
        <v>31</v>
      </c>
      <c r="E16" s="20">
        <v>1647641</v>
      </c>
      <c r="F16" s="21">
        <v>26</v>
      </c>
      <c r="G16" s="22">
        <v>45874</v>
      </c>
      <c r="H16" s="23" t="s">
        <v>32</v>
      </c>
      <c r="I16" s="23" t="s">
        <v>43</v>
      </c>
      <c r="J16" s="23">
        <v>1</v>
      </c>
      <c r="K16" s="20">
        <v>2</v>
      </c>
      <c r="L16" s="20">
        <v>2</v>
      </c>
      <c r="M16" s="20">
        <v>2</v>
      </c>
      <c r="N16" s="20">
        <v>6</v>
      </c>
      <c r="O16" s="20">
        <v>1</v>
      </c>
      <c r="P16" s="20">
        <v>6</v>
      </c>
      <c r="Q16" s="60" t="s">
        <v>44</v>
      </c>
      <c r="R16" s="20">
        <v>10</v>
      </c>
      <c r="S16" s="20">
        <v>60</v>
      </c>
      <c r="T16" s="59" t="s">
        <v>36</v>
      </c>
      <c r="U16" s="59">
        <f t="shared" si="9"/>
        <v>4.92</v>
      </c>
      <c r="V16" s="59">
        <f t="shared" si="10"/>
        <v>4.92</v>
      </c>
      <c r="W16" s="59">
        <f t="shared" si="11"/>
        <v>6.04</v>
      </c>
      <c r="X16" s="59">
        <f t="shared" si="12"/>
        <v>49.2</v>
      </c>
      <c r="Y16" s="59">
        <f t="shared" si="13"/>
        <v>60.4</v>
      </c>
    </row>
    <row r="17" ht="28" customHeight="1" spans="1:25">
      <c r="A17" s="19">
        <v>1</v>
      </c>
      <c r="B17" s="19">
        <v>362</v>
      </c>
      <c r="C17" s="19">
        <v>362</v>
      </c>
      <c r="D17" s="30" t="s">
        <v>31</v>
      </c>
      <c r="E17" s="30">
        <v>1647650</v>
      </c>
      <c r="F17" s="21">
        <v>770</v>
      </c>
      <c r="G17" s="31">
        <v>45874</v>
      </c>
      <c r="H17" s="32" t="s">
        <v>32</v>
      </c>
      <c r="I17" s="32" t="s">
        <v>45</v>
      </c>
      <c r="J17" s="32">
        <v>1</v>
      </c>
      <c r="K17" s="30">
        <v>2</v>
      </c>
      <c r="L17" s="30">
        <v>2</v>
      </c>
      <c r="M17" s="30">
        <v>2</v>
      </c>
      <c r="N17" s="30">
        <v>6</v>
      </c>
      <c r="O17" s="30">
        <v>1</v>
      </c>
      <c r="P17" s="30">
        <v>6</v>
      </c>
      <c r="Q17" s="62" t="s">
        <v>46</v>
      </c>
      <c r="R17" s="30">
        <v>362</v>
      </c>
      <c r="S17" s="30">
        <f>P17*R17</f>
        <v>2172</v>
      </c>
      <c r="T17" s="63" t="s">
        <v>36</v>
      </c>
      <c r="U17" s="63">
        <f t="shared" si="9"/>
        <v>4.92</v>
      </c>
      <c r="V17" s="63">
        <f t="shared" si="10"/>
        <v>4.92</v>
      </c>
      <c r="W17" s="63">
        <f t="shared" si="11"/>
        <v>6.04</v>
      </c>
      <c r="X17" s="63">
        <f t="shared" si="12"/>
        <v>1781.04</v>
      </c>
      <c r="Y17" s="63">
        <f t="shared" si="13"/>
        <v>2186.48</v>
      </c>
    </row>
    <row r="18" ht="18.5" spans="1:16">
      <c r="A18" s="33"/>
      <c r="B18" s="33"/>
      <c r="C18" s="33"/>
      <c r="D18" s="33"/>
      <c r="E18" s="33"/>
      <c r="F18" s="34"/>
      <c r="G18" s="34"/>
      <c r="H18" s="33"/>
      <c r="I18" s="33"/>
      <c r="J18" s="33"/>
      <c r="K18" s="33"/>
      <c r="L18" s="33"/>
      <c r="M18" s="33"/>
      <c r="N18" s="33"/>
      <c r="O18" s="33"/>
      <c r="P18" s="33"/>
    </row>
    <row r="20" spans="4:42">
      <c r="D20" s="11" t="s">
        <v>47</v>
      </c>
      <c r="E20" s="11"/>
      <c r="F20" s="12"/>
      <c r="G20" s="12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4:42">
      <c r="D21" s="11" t="s">
        <v>9</v>
      </c>
      <c r="E21" s="11" t="s">
        <v>48</v>
      </c>
      <c r="F21" s="12"/>
      <c r="G21" s="12" t="s">
        <v>49</v>
      </c>
      <c r="H21" s="11" t="s">
        <v>50</v>
      </c>
      <c r="I21" s="11" t="s">
        <v>51</v>
      </c>
      <c r="J21" s="11" t="s">
        <v>15</v>
      </c>
      <c r="K21" s="11" t="s">
        <v>16</v>
      </c>
      <c r="L21" s="11" t="s">
        <v>17</v>
      </c>
      <c r="M21" s="11" t="s">
        <v>18</v>
      </c>
      <c r="N21" s="11" t="s">
        <v>52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4:16">
      <c r="D22" s="35" t="s">
        <v>31</v>
      </c>
      <c r="E22" s="35">
        <v>1647651</v>
      </c>
      <c r="F22" s="36"/>
      <c r="G22" s="36">
        <v>45874</v>
      </c>
      <c r="H22" s="37" t="s">
        <v>32</v>
      </c>
      <c r="I22" s="37" t="s">
        <v>33</v>
      </c>
      <c r="J22" s="37">
        <v>1</v>
      </c>
      <c r="K22" s="35" t="s">
        <v>34</v>
      </c>
      <c r="L22" s="35" t="s">
        <v>34</v>
      </c>
      <c r="M22" s="35">
        <v>170</v>
      </c>
      <c r="N22" s="35" t="s">
        <v>53</v>
      </c>
      <c r="O22" s="35"/>
      <c r="P22" s="35"/>
    </row>
    <row r="23" spans="4:16">
      <c r="D23" s="35" t="s">
        <v>31</v>
      </c>
      <c r="E23" s="35">
        <v>1647651</v>
      </c>
      <c r="F23" s="36"/>
      <c r="G23" s="36">
        <v>45874</v>
      </c>
      <c r="H23" s="37" t="s">
        <v>32</v>
      </c>
      <c r="I23" s="37" t="s">
        <v>37</v>
      </c>
      <c r="J23" s="37">
        <v>1</v>
      </c>
      <c r="K23" s="35" t="s">
        <v>34</v>
      </c>
      <c r="L23" s="35">
        <v>170</v>
      </c>
      <c r="M23" s="35" t="s">
        <v>34</v>
      </c>
      <c r="N23" s="35" t="s">
        <v>53</v>
      </c>
      <c r="O23" s="35"/>
      <c r="P23" s="35"/>
    </row>
    <row r="24" spans="4:16">
      <c r="D24" s="35" t="s">
        <v>31</v>
      </c>
      <c r="E24" s="35">
        <v>1647651</v>
      </c>
      <c r="F24" s="36"/>
      <c r="G24" s="36">
        <v>45874</v>
      </c>
      <c r="H24" s="37" t="s">
        <v>32</v>
      </c>
      <c r="I24" s="37" t="s">
        <v>38</v>
      </c>
      <c r="J24" s="37">
        <v>1</v>
      </c>
      <c r="K24" s="35">
        <v>170</v>
      </c>
      <c r="L24" s="35" t="s">
        <v>34</v>
      </c>
      <c r="M24" s="35" t="s">
        <v>34</v>
      </c>
      <c r="N24" s="35" t="s">
        <v>53</v>
      </c>
      <c r="O24" s="35"/>
      <c r="P24" s="35"/>
    </row>
    <row r="25" spans="4:16">
      <c r="D25" s="35" t="s">
        <v>31</v>
      </c>
      <c r="E25" s="35">
        <v>1647643</v>
      </c>
      <c r="F25" s="36"/>
      <c r="G25" s="36">
        <v>45874</v>
      </c>
      <c r="H25" s="37" t="s">
        <v>32</v>
      </c>
      <c r="I25" s="37" t="s">
        <v>39</v>
      </c>
      <c r="J25" s="37">
        <v>1</v>
      </c>
      <c r="K25" s="35">
        <v>26</v>
      </c>
      <c r="L25" s="35">
        <v>26</v>
      </c>
      <c r="M25" s="35">
        <v>26</v>
      </c>
      <c r="N25" s="35" t="s">
        <v>40</v>
      </c>
      <c r="O25" s="35"/>
      <c r="P25" s="35"/>
    </row>
    <row r="26" spans="4:16">
      <c r="D26" s="35" t="s">
        <v>31</v>
      </c>
      <c r="E26" s="35">
        <v>1647642</v>
      </c>
      <c r="F26" s="36"/>
      <c r="G26" s="36">
        <v>45874</v>
      </c>
      <c r="H26" s="37" t="s">
        <v>32</v>
      </c>
      <c r="I26" s="37" t="s">
        <v>41</v>
      </c>
      <c r="J26" s="37">
        <v>1</v>
      </c>
      <c r="K26" s="35">
        <v>26</v>
      </c>
      <c r="L26" s="35">
        <v>26</v>
      </c>
      <c r="M26" s="35">
        <v>26</v>
      </c>
      <c r="N26" s="35" t="s">
        <v>54</v>
      </c>
      <c r="O26" s="35"/>
      <c r="P26" s="35"/>
    </row>
    <row r="27" spans="4:16">
      <c r="D27" s="35" t="s">
        <v>31</v>
      </c>
      <c r="E27" s="35">
        <v>1647641</v>
      </c>
      <c r="F27" s="36"/>
      <c r="G27" s="36">
        <v>45874</v>
      </c>
      <c r="H27" s="37" t="s">
        <v>32</v>
      </c>
      <c r="I27" s="37" t="s">
        <v>43</v>
      </c>
      <c r="J27" s="37">
        <v>1</v>
      </c>
      <c r="K27" s="35">
        <v>20</v>
      </c>
      <c r="L27" s="35">
        <v>20</v>
      </c>
      <c r="M27" s="35">
        <v>20</v>
      </c>
      <c r="N27" s="35" t="s">
        <v>44</v>
      </c>
      <c r="O27" s="35"/>
      <c r="P27" s="35"/>
    </row>
    <row r="28" spans="4:16">
      <c r="D28" s="35" t="s">
        <v>31</v>
      </c>
      <c r="E28" s="35">
        <v>1647650</v>
      </c>
      <c r="F28" s="36"/>
      <c r="G28" s="36">
        <v>45874</v>
      </c>
      <c r="H28" s="37" t="s">
        <v>32</v>
      </c>
      <c r="I28" s="37" t="s">
        <v>45</v>
      </c>
      <c r="J28" s="37">
        <v>1</v>
      </c>
      <c r="K28" s="35">
        <v>698</v>
      </c>
      <c r="L28" s="35">
        <v>698</v>
      </c>
      <c r="M28" s="35">
        <v>698</v>
      </c>
      <c r="N28" s="35" t="s">
        <v>46</v>
      </c>
      <c r="O28" s="35"/>
      <c r="P28" s="35"/>
    </row>
    <row r="32" ht="22.5" spans="5:17">
      <c r="E32" s="38" t="s">
        <v>55</v>
      </c>
      <c r="F32" s="39"/>
      <c r="G32" s="39" t="s">
        <v>56</v>
      </c>
      <c r="H32" s="40" t="s">
        <v>57</v>
      </c>
      <c r="I32" s="49" t="s">
        <v>58</v>
      </c>
      <c r="J32" s="49" t="s">
        <v>59</v>
      </c>
      <c r="K32" s="49" t="s">
        <v>60</v>
      </c>
      <c r="L32" s="50" t="s">
        <v>61</v>
      </c>
      <c r="M32" s="50"/>
      <c r="N32" s="50"/>
      <c r="O32" s="51" t="s">
        <v>62</v>
      </c>
      <c r="P32" s="51" t="s">
        <v>63</v>
      </c>
      <c r="Q32" s="64" t="s">
        <v>64</v>
      </c>
    </row>
    <row r="33" ht="26" spans="5:17">
      <c r="E33" s="38"/>
      <c r="F33" s="39"/>
      <c r="G33" s="39"/>
      <c r="H33" s="40"/>
      <c r="I33" s="49"/>
      <c r="J33" s="49"/>
      <c r="K33" s="49"/>
      <c r="L33" s="52" t="s">
        <v>16</v>
      </c>
      <c r="M33" s="52" t="s">
        <v>17</v>
      </c>
      <c r="N33" s="52" t="s">
        <v>18</v>
      </c>
      <c r="O33" s="51"/>
      <c r="P33" s="51"/>
      <c r="Q33" s="64"/>
    </row>
    <row r="34" ht="64.5" spans="5:17">
      <c r="E34" s="41" t="s">
        <v>65</v>
      </c>
      <c r="F34" s="42"/>
      <c r="G34" s="42" t="s">
        <v>31</v>
      </c>
      <c r="H34" s="43" t="s">
        <v>65</v>
      </c>
      <c r="I34" s="53" t="s">
        <v>66</v>
      </c>
      <c r="J34" s="54" t="s">
        <v>65</v>
      </c>
      <c r="K34" s="54" t="s">
        <v>65</v>
      </c>
      <c r="L34" s="55">
        <v>940</v>
      </c>
      <c r="M34" s="55">
        <v>940</v>
      </c>
      <c r="N34" s="55">
        <v>940</v>
      </c>
      <c r="O34" s="56" t="s">
        <v>67</v>
      </c>
      <c r="P34" s="56" t="s">
        <v>67</v>
      </c>
      <c r="Q34" s="65">
        <f>SUM(L34:N34)</f>
        <v>2820</v>
      </c>
    </row>
  </sheetData>
  <mergeCells count="13">
    <mergeCell ref="D6:T6"/>
    <mergeCell ref="D20:R20"/>
    <mergeCell ref="L32:N32"/>
    <mergeCell ref="E32:E33"/>
    <mergeCell ref="F1:F5"/>
    <mergeCell ref="G32:G33"/>
    <mergeCell ref="H32:H33"/>
    <mergeCell ref="I32:I33"/>
    <mergeCell ref="J32:J33"/>
    <mergeCell ref="K32:K33"/>
    <mergeCell ref="O32:O33"/>
    <mergeCell ref="P32:P33"/>
    <mergeCell ref="Q32:Q33"/>
  </mergeCells>
  <pageMargins left="0.25" right="0.25" top="0.75" bottom="0.75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野象</cp:lastModifiedBy>
  <dcterms:created xsi:type="dcterms:W3CDTF">2025-07-14T07:34:00Z</dcterms:created>
  <cp:lastPrinted>2025-08-18T03:00:00Z</cp:lastPrinted>
  <dcterms:modified xsi:type="dcterms:W3CDTF">2025-08-18T08:35:33Z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6DC04FE9F9DE4D268A15F6FB0293A0C4_13</vt:lpwstr>
  </property>
  <property fmtid="{D5CDD505-2E9C-101B-9397-08002B2CF9AE}" pid="3" name="KSOProductBuildVer">
    <vt:lpwstr>2052-12.1.0.21915</vt:lpwstr>
  </property>
</Properties>
</file>