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ummary Table-English Format" sheetId="2" r:id="rId1"/>
    <sheet name="Summary Table-English Format(2)" sheetId="4" r:id="rId2"/>
    <sheet name="Sheet1" sheetId="3" r:id="rId3"/>
  </sheets>
  <definedNames>
    <definedName name="_xlnm._FilterDatabase" localSheetId="0" hidden="1">'Summary Table-English Format'!$A$2:$AE$58</definedName>
    <definedName name="_xlnm._FilterDatabase" localSheetId="1" hidden="1">'Summary Table-English Format(2)'!$A$2:$AE$29</definedName>
    <definedName name="_xlnm.Print_Area" localSheetId="0">'Summary Table-English Format'!$A$1:$X$58</definedName>
    <definedName name="_xlnm.Print_Area" localSheetId="1">'Summary Table-English Format(2)'!$A$1:$X$29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<sst xmlns="http://schemas.openxmlformats.org/spreadsheetml/2006/main" count="452" uniqueCount="64">
  <si>
    <t>F3578AX装箱单</t>
  </si>
  <si>
    <t>款号</t>
  </si>
  <si>
    <t>PO</t>
  </si>
  <si>
    <t>目的港</t>
  </si>
  <si>
    <t>颜色</t>
  </si>
  <si>
    <t>中包袋贴</t>
  </si>
  <si>
    <t>箱号</t>
  </si>
  <si>
    <t>箱数</t>
  </si>
  <si>
    <t>中包袋内件数</t>
  </si>
  <si>
    <t>每箱中包数</t>
  </si>
  <si>
    <t>每箱件数</t>
  </si>
  <si>
    <t>总件数</t>
  </si>
  <si>
    <t>中包重量</t>
  </si>
  <si>
    <t>每箱毛重</t>
  </si>
  <si>
    <t>每箱净重</t>
  </si>
  <si>
    <t>箱规</t>
  </si>
  <si>
    <t>毛重</t>
  </si>
  <si>
    <t>净重</t>
  </si>
  <si>
    <t>体积</t>
  </si>
  <si>
    <t>F0643AX</t>
  </si>
  <si>
    <t>KAZAKHSTAN</t>
  </si>
  <si>
    <t>BG123 - BEIGE</t>
  </si>
  <si>
    <t>F0643AXKZKA</t>
  </si>
  <si>
    <t>1-4</t>
  </si>
  <si>
    <t>60*40*38.5</t>
  </si>
  <si>
    <t>60*40*19</t>
  </si>
  <si>
    <t>BK81 - BLACK</t>
  </si>
  <si>
    <t>F0643AXKZKB</t>
  </si>
  <si>
    <t>1-5</t>
  </si>
  <si>
    <t>TOPTAN-5</t>
  </si>
  <si>
    <t>F0643AXTOP5A</t>
  </si>
  <si>
    <t>F0643AXTOP5B</t>
  </si>
  <si>
    <t>TOPTAN-7</t>
  </si>
  <si>
    <t>F0643AXTOP7A</t>
  </si>
  <si>
    <t>F0643AXTOP7B</t>
  </si>
  <si>
    <t>1</t>
  </si>
  <si>
    <t>2</t>
  </si>
  <si>
    <t>EGYPT</t>
  </si>
  <si>
    <t>F0643AXDFA</t>
  </si>
  <si>
    <t>1-9</t>
  </si>
  <si>
    <t>F0643AXDFB</t>
  </si>
  <si>
    <t>1-7</t>
  </si>
  <si>
    <t>GEORGIA</t>
  </si>
  <si>
    <t>F0643AXDFA1</t>
  </si>
  <si>
    <t>F0643AXDFB1</t>
  </si>
  <si>
    <t>AZERBAIJAN</t>
  </si>
  <si>
    <t>NORTH IRAQ</t>
  </si>
  <si>
    <t>6</t>
  </si>
  <si>
    <t>MOROCCO</t>
  </si>
  <si>
    <t>1-6</t>
  </si>
  <si>
    <t>KOSOVO</t>
  </si>
  <si>
    <t>BOSNIA</t>
  </si>
  <si>
    <t>MACEDONIA</t>
  </si>
  <si>
    <t>1-2</t>
  </si>
  <si>
    <t>3</t>
  </si>
  <si>
    <t>LEBANON</t>
  </si>
  <si>
    <t>UZBEKISTAN</t>
  </si>
  <si>
    <t>UKRAINE</t>
  </si>
  <si>
    <t>SERBIA</t>
  </si>
  <si>
    <t>ALBANIA</t>
  </si>
  <si>
    <t>MOLDOVA</t>
  </si>
  <si>
    <t>5</t>
  </si>
  <si>
    <t>SOUTH IRAQ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</si>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</sst>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20"/>
      <name val="Calibri"/>
      <charset val="134"/>
    </font>
    <font>
      <b/>
      <sz val="16"/>
      <name val="Microsoft YaHei"/>
      <charset val="134"/>
    </font>
    <font>
      <b/>
      <sz val="11"/>
      <name val="Calibri"/>
      <charset val="134"/>
    </font>
    <font>
      <b/>
      <sz val="11"/>
      <name val="Microsoft YaHei"/>
      <charset val="134"/>
    </font>
    <font>
      <b/>
      <sz val="11"/>
      <name val="Malgun Gothic"/>
      <charset val="134"/>
    </font>
    <font>
      <b/>
      <sz val="16"/>
      <name val="Malgun Gothic"/>
      <charset val="134"/>
    </font>
    <font>
      <sz val="11"/>
      <color rgb="FF000000"/>
      <name val="Microsoft YaHei"/>
      <charset val="134"/>
    </font>
    <font>
      <b/>
      <sz val="11"/>
      <color rgb="FF000000"/>
      <name val="Malgun Gothic"/>
      <charset val="134"/>
    </font>
    <font>
      <b/>
      <sz val="11"/>
      <color rgb="FFFF0000"/>
      <name val="Malgun Gothic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5" fillId="4" borderId="2" xfId="0" applyNumberFormat="1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1" fontId="8" fillId="5" borderId="2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4" borderId="1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theme="4" tint="0.899990844447157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FC89CFFC-9CD6-4255-B6AB-38ADD55333D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9"/>
  <sheetViews>
    <sheetView tabSelected="1" topLeftCell="A46" workbookViewId="0">
      <selection activeCell="H70" sqref="H70"/>
    </sheetView>
  </sheetViews>
  <sheetFormatPr defaultColWidth="9" defaultRowHeight="15"/>
  <cols>
    <col min="1" max="2" width="13" style="1" customWidth="1"/>
    <col min="3" max="3" width="15.8571428571429" style="1" customWidth="1"/>
    <col min="4" max="4" width="17.5714285714286" style="1" customWidth="1"/>
    <col min="5" max="5" width="16.7714285714286" style="1" customWidth="1"/>
    <col min="6" max="6" width="9.22857142857143" style="12" customWidth="1"/>
    <col min="7" max="7" width="9.22857142857143" style="13" customWidth="1"/>
    <col min="8" max="8" width="5.27619047619048" style="13" customWidth="1"/>
    <col min="9" max="13" width="5.27619047619048" style="1" customWidth="1"/>
    <col min="14" max="14" width="11.5904761904762" style="1" customWidth="1"/>
    <col min="15" max="15" width="8.90476190476191" style="1" customWidth="1"/>
    <col min="16" max="17" width="9.08571428571429" style="1" customWidth="1"/>
    <col min="18" max="18" width="13.3333333333333" style="13" customWidth="1"/>
    <col min="19" max="19" width="13.3333333333333" style="14" customWidth="1"/>
    <col min="20" max="20" width="13.3333333333333" style="12" customWidth="1"/>
    <col min="21" max="21" width="15.1047619047619" style="12" customWidth="1"/>
    <col min="22" max="23" width="9.33333333333333" style="1" customWidth="1"/>
    <col min="24" max="24" width="11.1047619047619" style="1" customWidth="1"/>
    <col min="25" max="31" width="9.1047619047619" style="1" customWidth="1"/>
    <col min="32" max="16384" width="9" style="1"/>
  </cols>
  <sheetData>
    <row r="1" ht="28.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4"/>
      <c r="Z1" s="14"/>
      <c r="AA1" s="14"/>
      <c r="AB1" s="14"/>
      <c r="AC1" s="14"/>
      <c r="AD1" s="14"/>
      <c r="AE1" s="14"/>
    </row>
    <row r="2" ht="31" customHeight="1" spans="1:3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>
        <v>34</v>
      </c>
      <c r="I2" s="16">
        <v>36</v>
      </c>
      <c r="J2" s="16">
        <v>38</v>
      </c>
      <c r="K2" s="16">
        <v>40</v>
      </c>
      <c r="L2" s="16">
        <v>42</v>
      </c>
      <c r="M2" s="16">
        <v>44</v>
      </c>
      <c r="N2" s="15" t="s">
        <v>8</v>
      </c>
      <c r="O2" s="15" t="s">
        <v>9</v>
      </c>
      <c r="P2" s="15" t="s">
        <v>10</v>
      </c>
      <c r="Q2" s="15" t="s">
        <v>11</v>
      </c>
      <c r="R2" s="15" t="s">
        <v>12</v>
      </c>
      <c r="S2" s="15" t="s">
        <v>13</v>
      </c>
      <c r="T2" s="15" t="s">
        <v>14</v>
      </c>
      <c r="U2" s="15" t="s">
        <v>15</v>
      </c>
      <c r="V2" s="15" t="s">
        <v>16</v>
      </c>
      <c r="W2" s="15" t="s">
        <v>17</v>
      </c>
      <c r="X2" s="15" t="s">
        <v>18</v>
      </c>
      <c r="Y2" s="14"/>
      <c r="Z2" s="14"/>
      <c r="AA2" s="14"/>
      <c r="AB2" s="14"/>
      <c r="AC2" s="14"/>
      <c r="AD2" s="14"/>
      <c r="AE2" s="14"/>
    </row>
    <row r="3" s="44" customFormat="1" ht="22.5" customHeight="1" spans="1:24">
      <c r="A3" s="45" t="s">
        <v>19</v>
      </c>
      <c r="B3" s="46">
        <v>1637321</v>
      </c>
      <c r="C3" s="46" t="s">
        <v>20</v>
      </c>
      <c r="D3" s="47" t="s">
        <v>21</v>
      </c>
      <c r="E3" s="47" t="s">
        <v>22</v>
      </c>
      <c r="F3" s="48" t="s">
        <v>23</v>
      </c>
      <c r="G3" s="49">
        <v>4</v>
      </c>
      <c r="H3" s="50">
        <v>1</v>
      </c>
      <c r="I3" s="50">
        <v>2</v>
      </c>
      <c r="J3" s="49">
        <v>2</v>
      </c>
      <c r="K3" s="49">
        <v>2</v>
      </c>
      <c r="L3" s="49">
        <v>2</v>
      </c>
      <c r="M3" s="49"/>
      <c r="N3" s="49">
        <f t="shared" ref="N3:N8" si="0">SUM(H3:L3)</f>
        <v>9</v>
      </c>
      <c r="O3" s="49">
        <v>2</v>
      </c>
      <c r="P3" s="49">
        <f t="shared" ref="P3:P8" si="1">N3*O3</f>
        <v>18</v>
      </c>
      <c r="Q3" s="49">
        <f t="shared" ref="Q3:Q8" si="2">P3*G3</f>
        <v>72</v>
      </c>
      <c r="R3" s="49">
        <v>7.93</v>
      </c>
      <c r="S3" s="49">
        <f t="shared" ref="S3:S8" si="3">T3+2.1</f>
        <v>17.96</v>
      </c>
      <c r="T3" s="49">
        <f t="shared" ref="T3:T8" si="4">R3*O3</f>
        <v>15.86</v>
      </c>
      <c r="U3" s="49" t="s">
        <v>24</v>
      </c>
      <c r="V3" s="49">
        <f t="shared" ref="V3:V8" si="5">S3*G3</f>
        <v>71.84</v>
      </c>
      <c r="W3" s="49">
        <f t="shared" ref="W3:W8" si="6">T3*G3</f>
        <v>63.44</v>
      </c>
      <c r="X3" s="49">
        <f t="shared" ref="X3:X8" si="7">0.6*0.4*0.385*G3</f>
        <v>0.3696</v>
      </c>
    </row>
    <row r="4" s="44" customFormat="1" ht="22.5" customHeight="1" spans="1:24">
      <c r="A4" s="45" t="s">
        <v>19</v>
      </c>
      <c r="B4" s="51"/>
      <c r="C4" s="51"/>
      <c r="D4" s="52"/>
      <c r="E4" s="52"/>
      <c r="F4" s="53">
        <v>5</v>
      </c>
      <c r="G4" s="49">
        <v>1</v>
      </c>
      <c r="H4" s="50">
        <v>1</v>
      </c>
      <c r="I4" s="50">
        <v>2</v>
      </c>
      <c r="J4" s="49">
        <v>2</v>
      </c>
      <c r="K4" s="49">
        <v>2</v>
      </c>
      <c r="L4" s="49">
        <v>2</v>
      </c>
      <c r="M4" s="49"/>
      <c r="N4" s="49">
        <f t="shared" si="0"/>
        <v>9</v>
      </c>
      <c r="O4" s="49">
        <v>1</v>
      </c>
      <c r="P4" s="49">
        <f t="shared" si="1"/>
        <v>9</v>
      </c>
      <c r="Q4" s="49">
        <f t="shared" si="2"/>
        <v>9</v>
      </c>
      <c r="R4" s="49">
        <v>7.93</v>
      </c>
      <c r="S4" s="49">
        <f>T4+1</f>
        <v>8.93</v>
      </c>
      <c r="T4" s="49">
        <f t="shared" si="4"/>
        <v>7.93</v>
      </c>
      <c r="U4" s="49" t="s">
        <v>25</v>
      </c>
      <c r="V4" s="49">
        <f t="shared" si="5"/>
        <v>8.93</v>
      </c>
      <c r="W4" s="49">
        <f t="shared" si="6"/>
        <v>7.93</v>
      </c>
      <c r="X4" s="49">
        <f>0.6*0.4*0.19*G4</f>
        <v>0.0456</v>
      </c>
    </row>
    <row r="5" s="44" customFormat="1" ht="22.5" customHeight="1" spans="1:24">
      <c r="A5" s="45" t="s">
        <v>19</v>
      </c>
      <c r="B5" s="46">
        <v>1637321</v>
      </c>
      <c r="C5" s="46" t="s">
        <v>20</v>
      </c>
      <c r="D5" s="47" t="s">
        <v>26</v>
      </c>
      <c r="E5" s="47" t="s">
        <v>27</v>
      </c>
      <c r="F5" s="48" t="s">
        <v>28</v>
      </c>
      <c r="G5" s="49">
        <v>5</v>
      </c>
      <c r="H5" s="50">
        <v>1</v>
      </c>
      <c r="I5" s="50">
        <v>2</v>
      </c>
      <c r="J5" s="49">
        <v>2</v>
      </c>
      <c r="K5" s="49">
        <v>2</v>
      </c>
      <c r="L5" s="49">
        <v>2</v>
      </c>
      <c r="M5" s="49"/>
      <c r="N5" s="49">
        <f t="shared" si="0"/>
        <v>9</v>
      </c>
      <c r="O5" s="49">
        <v>2</v>
      </c>
      <c r="P5" s="49">
        <f t="shared" si="1"/>
        <v>18</v>
      </c>
      <c r="Q5" s="49">
        <f t="shared" si="2"/>
        <v>90</v>
      </c>
      <c r="R5" s="49">
        <v>7.93</v>
      </c>
      <c r="S5" s="49">
        <f t="shared" si="3"/>
        <v>17.96</v>
      </c>
      <c r="T5" s="49">
        <f t="shared" si="4"/>
        <v>15.86</v>
      </c>
      <c r="U5" s="49" t="s">
        <v>24</v>
      </c>
      <c r="V5" s="49">
        <f t="shared" si="5"/>
        <v>89.8</v>
      </c>
      <c r="W5" s="49">
        <f t="shared" si="6"/>
        <v>79.3</v>
      </c>
      <c r="X5" s="49">
        <f t="shared" si="7"/>
        <v>0.462</v>
      </c>
    </row>
    <row r="6" s="44" customFormat="1" ht="22.5" customHeight="1" spans="1:24">
      <c r="A6" s="54" t="s">
        <v>19</v>
      </c>
      <c r="B6" s="55">
        <v>1637301</v>
      </c>
      <c r="C6" s="55" t="s">
        <v>29</v>
      </c>
      <c r="D6" s="56" t="s">
        <v>21</v>
      </c>
      <c r="E6" s="56" t="s">
        <v>30</v>
      </c>
      <c r="F6" s="48" t="s">
        <v>23</v>
      </c>
      <c r="G6" s="49">
        <v>4</v>
      </c>
      <c r="H6" s="50">
        <v>1</v>
      </c>
      <c r="I6" s="50">
        <v>2</v>
      </c>
      <c r="J6" s="49">
        <v>2</v>
      </c>
      <c r="K6" s="49">
        <v>2</v>
      </c>
      <c r="L6" s="49">
        <v>2</v>
      </c>
      <c r="M6" s="49"/>
      <c r="N6" s="49">
        <f t="shared" si="0"/>
        <v>9</v>
      </c>
      <c r="O6" s="49">
        <v>2</v>
      </c>
      <c r="P6" s="49">
        <f t="shared" si="1"/>
        <v>18</v>
      </c>
      <c r="Q6" s="49">
        <f t="shared" si="2"/>
        <v>72</v>
      </c>
      <c r="R6" s="49">
        <v>7.93</v>
      </c>
      <c r="S6" s="49">
        <f t="shared" si="3"/>
        <v>17.96</v>
      </c>
      <c r="T6" s="49">
        <f t="shared" si="4"/>
        <v>15.86</v>
      </c>
      <c r="U6" s="49" t="s">
        <v>24</v>
      </c>
      <c r="V6" s="49">
        <f t="shared" si="5"/>
        <v>71.84</v>
      </c>
      <c r="W6" s="49">
        <f t="shared" si="6"/>
        <v>63.44</v>
      </c>
      <c r="X6" s="49">
        <f t="shared" si="7"/>
        <v>0.3696</v>
      </c>
    </row>
    <row r="7" s="44" customFormat="1" ht="22.5" customHeight="1" spans="1:24">
      <c r="A7" s="54" t="s">
        <v>19</v>
      </c>
      <c r="B7" s="55"/>
      <c r="C7" s="55"/>
      <c r="D7" s="56"/>
      <c r="E7" s="56"/>
      <c r="F7" s="53">
        <v>5</v>
      </c>
      <c r="G7" s="49">
        <v>1</v>
      </c>
      <c r="H7" s="50">
        <v>1</v>
      </c>
      <c r="I7" s="50">
        <v>2</v>
      </c>
      <c r="J7" s="49">
        <v>2</v>
      </c>
      <c r="K7" s="49">
        <v>2</v>
      </c>
      <c r="L7" s="49">
        <v>2</v>
      </c>
      <c r="M7" s="49"/>
      <c r="N7" s="49">
        <f t="shared" si="0"/>
        <v>9</v>
      </c>
      <c r="O7" s="49">
        <v>1</v>
      </c>
      <c r="P7" s="49">
        <f t="shared" si="1"/>
        <v>9</v>
      </c>
      <c r="Q7" s="49">
        <f t="shared" si="2"/>
        <v>9</v>
      </c>
      <c r="R7" s="49">
        <v>7.93</v>
      </c>
      <c r="S7" s="49">
        <f>T7+1</f>
        <v>8.93</v>
      </c>
      <c r="T7" s="49">
        <f t="shared" si="4"/>
        <v>7.93</v>
      </c>
      <c r="U7" s="49" t="s">
        <v>25</v>
      </c>
      <c r="V7" s="49">
        <f t="shared" si="5"/>
        <v>8.93</v>
      </c>
      <c r="W7" s="49">
        <f t="shared" si="6"/>
        <v>7.93</v>
      </c>
      <c r="X7" s="49">
        <f>0.6*0.4*0.19*G7</f>
        <v>0.0456</v>
      </c>
    </row>
    <row r="8" s="44" customFormat="1" ht="22.5" customHeight="1" spans="1:24">
      <c r="A8" s="54" t="s">
        <v>19</v>
      </c>
      <c r="B8" s="55">
        <v>1637301</v>
      </c>
      <c r="C8" s="55" t="s">
        <v>29</v>
      </c>
      <c r="D8" s="47" t="s">
        <v>26</v>
      </c>
      <c r="E8" s="56" t="s">
        <v>31</v>
      </c>
      <c r="F8" s="48" t="s">
        <v>23</v>
      </c>
      <c r="G8" s="49">
        <v>4</v>
      </c>
      <c r="H8" s="50">
        <v>1</v>
      </c>
      <c r="I8" s="50">
        <v>2</v>
      </c>
      <c r="J8" s="49">
        <v>2</v>
      </c>
      <c r="K8" s="49">
        <v>2</v>
      </c>
      <c r="L8" s="49">
        <v>2</v>
      </c>
      <c r="M8" s="49"/>
      <c r="N8" s="49">
        <f t="shared" si="0"/>
        <v>9</v>
      </c>
      <c r="O8" s="49">
        <v>2</v>
      </c>
      <c r="P8" s="49">
        <f t="shared" si="1"/>
        <v>18</v>
      </c>
      <c r="Q8" s="49">
        <f t="shared" si="2"/>
        <v>72</v>
      </c>
      <c r="R8" s="49">
        <v>7.93</v>
      </c>
      <c r="S8" s="49">
        <f t="shared" si="3"/>
        <v>17.96</v>
      </c>
      <c r="T8" s="49">
        <f t="shared" si="4"/>
        <v>15.86</v>
      </c>
      <c r="U8" s="49" t="s">
        <v>24</v>
      </c>
      <c r="V8" s="49">
        <f t="shared" si="5"/>
        <v>71.84</v>
      </c>
      <c r="W8" s="49">
        <f t="shared" si="6"/>
        <v>63.44</v>
      </c>
      <c r="X8" s="49">
        <f t="shared" si="7"/>
        <v>0.3696</v>
      </c>
    </row>
    <row r="9" s="44" customFormat="1" ht="22.5" customHeight="1" spans="1:24">
      <c r="A9" s="54" t="s">
        <v>19</v>
      </c>
      <c r="B9" s="55">
        <v>1637181</v>
      </c>
      <c r="C9" s="55" t="s">
        <v>32</v>
      </c>
      <c r="D9" s="50" t="s">
        <v>21</v>
      </c>
      <c r="E9" s="56" t="s">
        <v>33</v>
      </c>
      <c r="F9" s="48" t="s">
        <v>23</v>
      </c>
      <c r="G9" s="49">
        <v>4</v>
      </c>
      <c r="H9" s="50">
        <v>1</v>
      </c>
      <c r="I9" s="50">
        <v>2</v>
      </c>
      <c r="J9" s="49">
        <v>2</v>
      </c>
      <c r="K9" s="49">
        <v>2</v>
      </c>
      <c r="L9" s="49">
        <v>2</v>
      </c>
      <c r="M9" s="49"/>
      <c r="N9" s="49">
        <f t="shared" ref="N9:N11" si="8">SUM(H9:L9)</f>
        <v>9</v>
      </c>
      <c r="O9" s="49">
        <v>2</v>
      </c>
      <c r="P9" s="49">
        <f t="shared" ref="P9:P11" si="9">N9*O9</f>
        <v>18</v>
      </c>
      <c r="Q9" s="49">
        <f t="shared" ref="Q9:Q11" si="10">P9*G9</f>
        <v>72</v>
      </c>
      <c r="R9" s="49">
        <v>7.93</v>
      </c>
      <c r="S9" s="49">
        <f t="shared" ref="S9:S11" si="11">T9+2.1</f>
        <v>17.96</v>
      </c>
      <c r="T9" s="49">
        <f t="shared" ref="T9:T11" si="12">R9*O9</f>
        <v>15.86</v>
      </c>
      <c r="U9" s="49" t="s">
        <v>24</v>
      </c>
      <c r="V9" s="49">
        <f t="shared" ref="V9:V11" si="13">S9*G9</f>
        <v>71.84</v>
      </c>
      <c r="W9" s="49">
        <f t="shared" ref="W9:W11" si="14">T9*G9</f>
        <v>63.44</v>
      </c>
      <c r="X9" s="49">
        <f t="shared" ref="X9:X11" si="15">0.6*0.4*0.385*G9</f>
        <v>0.3696</v>
      </c>
    </row>
    <row r="10" s="44" customFormat="1" ht="22.5" customHeight="1" spans="1:24">
      <c r="A10" s="54" t="s">
        <v>19</v>
      </c>
      <c r="B10" s="46">
        <v>1637181</v>
      </c>
      <c r="C10" s="46" t="s">
        <v>32</v>
      </c>
      <c r="D10" s="57" t="s">
        <v>26</v>
      </c>
      <c r="E10" s="47" t="s">
        <v>34</v>
      </c>
      <c r="F10" s="48" t="s">
        <v>35</v>
      </c>
      <c r="G10" s="49">
        <v>1</v>
      </c>
      <c r="H10" s="50">
        <v>1</v>
      </c>
      <c r="I10" s="50">
        <v>2</v>
      </c>
      <c r="J10" s="49">
        <v>2</v>
      </c>
      <c r="K10" s="49">
        <v>2</v>
      </c>
      <c r="L10" s="49">
        <v>2</v>
      </c>
      <c r="M10" s="49"/>
      <c r="N10" s="49">
        <f t="shared" si="8"/>
        <v>9</v>
      </c>
      <c r="O10" s="49">
        <v>2</v>
      </c>
      <c r="P10" s="49">
        <f t="shared" si="9"/>
        <v>18</v>
      </c>
      <c r="Q10" s="49">
        <f t="shared" si="10"/>
        <v>18</v>
      </c>
      <c r="R10" s="49">
        <v>7.93</v>
      </c>
      <c r="S10" s="49">
        <f t="shared" si="11"/>
        <v>17.96</v>
      </c>
      <c r="T10" s="49">
        <f t="shared" si="12"/>
        <v>15.86</v>
      </c>
      <c r="U10" s="49" t="s">
        <v>24</v>
      </c>
      <c r="V10" s="49">
        <f t="shared" si="13"/>
        <v>17.96</v>
      </c>
      <c r="W10" s="49">
        <f t="shared" si="14"/>
        <v>15.86</v>
      </c>
      <c r="X10" s="49">
        <f t="shared" si="15"/>
        <v>0.0924</v>
      </c>
    </row>
    <row r="11" s="44" customFormat="1" ht="22.5" customHeight="1" spans="1:24">
      <c r="A11" s="54" t="s">
        <v>19</v>
      </c>
      <c r="B11" s="51"/>
      <c r="C11" s="51"/>
      <c r="D11" s="58"/>
      <c r="E11" s="52"/>
      <c r="F11" s="48" t="s">
        <v>36</v>
      </c>
      <c r="G11" s="49">
        <v>1</v>
      </c>
      <c r="H11" s="50">
        <v>1</v>
      </c>
      <c r="I11" s="50">
        <v>2</v>
      </c>
      <c r="J11" s="49">
        <v>2</v>
      </c>
      <c r="K11" s="49">
        <v>2</v>
      </c>
      <c r="L11" s="49">
        <v>2</v>
      </c>
      <c r="M11" s="49"/>
      <c r="N11" s="49">
        <f t="shared" si="8"/>
        <v>9</v>
      </c>
      <c r="O11" s="49">
        <v>1</v>
      </c>
      <c r="P11" s="49">
        <f t="shared" si="9"/>
        <v>9</v>
      </c>
      <c r="Q11" s="49">
        <f t="shared" si="10"/>
        <v>9</v>
      </c>
      <c r="R11" s="49">
        <v>7.93</v>
      </c>
      <c r="S11" s="49">
        <f t="shared" si="11"/>
        <v>10.03</v>
      </c>
      <c r="T11" s="49">
        <f t="shared" si="12"/>
        <v>7.93</v>
      </c>
      <c r="U11" s="49" t="s">
        <v>25</v>
      </c>
      <c r="V11" s="49">
        <f t="shared" si="13"/>
        <v>10.03</v>
      </c>
      <c r="W11" s="49">
        <f t="shared" si="14"/>
        <v>7.93</v>
      </c>
      <c r="X11" s="64">
        <f>0.6*0.4*0.19*G11</f>
        <v>0.0456</v>
      </c>
    </row>
    <row r="12" s="44" customFormat="1" ht="22.5" customHeight="1" spans="1:24">
      <c r="A12" s="54" t="s">
        <v>19</v>
      </c>
      <c r="B12" s="55">
        <v>1637653</v>
      </c>
      <c r="C12" s="55" t="s">
        <v>37</v>
      </c>
      <c r="D12" s="50" t="s">
        <v>21</v>
      </c>
      <c r="E12" s="56" t="s">
        <v>38</v>
      </c>
      <c r="F12" s="48" t="s">
        <v>39</v>
      </c>
      <c r="G12" s="49">
        <v>9</v>
      </c>
      <c r="H12" s="50"/>
      <c r="I12" s="50">
        <v>2</v>
      </c>
      <c r="J12" s="49">
        <v>2</v>
      </c>
      <c r="K12" s="49">
        <v>2</v>
      </c>
      <c r="L12" s="49">
        <v>2</v>
      </c>
      <c r="M12" s="49">
        <v>1</v>
      </c>
      <c r="N12" s="49">
        <f>SUM(H12:M12)</f>
        <v>9</v>
      </c>
      <c r="O12" s="49">
        <v>2</v>
      </c>
      <c r="P12" s="49">
        <f t="shared" ref="P12:P16" si="16">N12*O12</f>
        <v>18</v>
      </c>
      <c r="Q12" s="49">
        <f t="shared" ref="Q12:Q16" si="17">P12*G12</f>
        <v>162</v>
      </c>
      <c r="R12" s="49">
        <v>7.93</v>
      </c>
      <c r="S12" s="49">
        <f t="shared" ref="S12:S16" si="18">T12+2.1</f>
        <v>17.96</v>
      </c>
      <c r="T12" s="49">
        <f t="shared" ref="T12:T16" si="19">R12*O12</f>
        <v>15.86</v>
      </c>
      <c r="U12" s="49" t="s">
        <v>24</v>
      </c>
      <c r="V12" s="49">
        <f t="shared" ref="V12:V16" si="20">S12*G12</f>
        <v>161.64</v>
      </c>
      <c r="W12" s="49">
        <f t="shared" ref="W12:W16" si="21">T12*G12</f>
        <v>142.74</v>
      </c>
      <c r="X12" s="49">
        <f t="shared" ref="X12:X16" si="22">0.6*0.4*0.385*G12</f>
        <v>0.8316</v>
      </c>
    </row>
    <row r="13" s="44" customFormat="1" ht="22.5" customHeight="1" spans="1:24">
      <c r="A13" s="54" t="s">
        <v>19</v>
      </c>
      <c r="B13" s="55">
        <v>1637653</v>
      </c>
      <c r="C13" s="55" t="s">
        <v>37</v>
      </c>
      <c r="D13" s="47" t="s">
        <v>26</v>
      </c>
      <c r="E13" s="56" t="s">
        <v>40</v>
      </c>
      <c r="F13" s="48" t="s">
        <v>41</v>
      </c>
      <c r="G13" s="49">
        <v>7</v>
      </c>
      <c r="H13" s="50"/>
      <c r="I13" s="50">
        <v>2</v>
      </c>
      <c r="J13" s="49">
        <v>2</v>
      </c>
      <c r="K13" s="49">
        <v>2</v>
      </c>
      <c r="L13" s="49">
        <v>2</v>
      </c>
      <c r="M13" s="49">
        <v>1</v>
      </c>
      <c r="N13" s="49">
        <f t="shared" ref="N13:N18" si="23">SUM(H13:M13)</f>
        <v>9</v>
      </c>
      <c r="O13" s="49">
        <v>2</v>
      </c>
      <c r="P13" s="49">
        <f t="shared" si="16"/>
        <v>18</v>
      </c>
      <c r="Q13" s="49">
        <f t="shared" si="17"/>
        <v>126</v>
      </c>
      <c r="R13" s="49">
        <v>7.93</v>
      </c>
      <c r="S13" s="49">
        <f t="shared" si="18"/>
        <v>17.96</v>
      </c>
      <c r="T13" s="49">
        <f t="shared" si="19"/>
        <v>15.86</v>
      </c>
      <c r="U13" s="49" t="s">
        <v>24</v>
      </c>
      <c r="V13" s="49">
        <f t="shared" si="20"/>
        <v>125.72</v>
      </c>
      <c r="W13" s="49">
        <f t="shared" si="21"/>
        <v>111.02</v>
      </c>
      <c r="X13" s="49">
        <f t="shared" si="22"/>
        <v>0.6468</v>
      </c>
    </row>
    <row r="14" s="44" customFormat="1" ht="22.5" customHeight="1" spans="1:24">
      <c r="A14" s="45" t="s">
        <v>19</v>
      </c>
      <c r="B14" s="55">
        <v>1637500</v>
      </c>
      <c r="C14" s="55" t="s">
        <v>42</v>
      </c>
      <c r="D14" s="57" t="s">
        <v>21</v>
      </c>
      <c r="E14" s="56" t="s">
        <v>43</v>
      </c>
      <c r="F14" s="53" t="s">
        <v>35</v>
      </c>
      <c r="G14" s="49">
        <v>1</v>
      </c>
      <c r="H14" s="50">
        <v>1</v>
      </c>
      <c r="I14" s="50">
        <v>2</v>
      </c>
      <c r="J14" s="49">
        <v>2</v>
      </c>
      <c r="K14" s="49">
        <v>2</v>
      </c>
      <c r="L14" s="49">
        <v>2</v>
      </c>
      <c r="M14" s="49"/>
      <c r="N14" s="49">
        <f t="shared" ref="N14:N16" si="24">SUM(H14:L14)</f>
        <v>9</v>
      </c>
      <c r="O14" s="49">
        <v>2</v>
      </c>
      <c r="P14" s="49">
        <f t="shared" si="16"/>
        <v>18</v>
      </c>
      <c r="Q14" s="49">
        <f t="shared" si="17"/>
        <v>18</v>
      </c>
      <c r="R14" s="49">
        <v>7.93</v>
      </c>
      <c r="S14" s="49">
        <f t="shared" si="18"/>
        <v>17.96</v>
      </c>
      <c r="T14" s="49">
        <f t="shared" si="19"/>
        <v>15.86</v>
      </c>
      <c r="U14" s="49" t="s">
        <v>24</v>
      </c>
      <c r="V14" s="49">
        <f t="shared" si="20"/>
        <v>17.96</v>
      </c>
      <c r="W14" s="49">
        <f t="shared" si="21"/>
        <v>15.86</v>
      </c>
      <c r="X14" s="49">
        <f t="shared" si="22"/>
        <v>0.0924</v>
      </c>
    </row>
    <row r="15" s="44" customFormat="1" ht="22.5" customHeight="1" spans="1:24">
      <c r="A15" s="45" t="s">
        <v>19</v>
      </c>
      <c r="B15" s="55"/>
      <c r="C15" s="55"/>
      <c r="D15" s="58"/>
      <c r="E15" s="56"/>
      <c r="F15" s="53" t="s">
        <v>36</v>
      </c>
      <c r="G15" s="49">
        <v>1</v>
      </c>
      <c r="H15" s="50">
        <v>1</v>
      </c>
      <c r="I15" s="50">
        <v>2</v>
      </c>
      <c r="J15" s="49">
        <v>2</v>
      </c>
      <c r="K15" s="49">
        <v>2</v>
      </c>
      <c r="L15" s="49">
        <v>2</v>
      </c>
      <c r="M15" s="49"/>
      <c r="N15" s="49">
        <f t="shared" si="24"/>
        <v>9</v>
      </c>
      <c r="O15" s="49">
        <v>1</v>
      </c>
      <c r="P15" s="49">
        <f t="shared" si="16"/>
        <v>9</v>
      </c>
      <c r="Q15" s="49">
        <f t="shared" si="17"/>
        <v>9</v>
      </c>
      <c r="R15" s="49">
        <v>7.93</v>
      </c>
      <c r="S15" s="49">
        <f>T15+1</f>
        <v>8.93</v>
      </c>
      <c r="T15" s="49">
        <f t="shared" si="19"/>
        <v>7.93</v>
      </c>
      <c r="U15" s="49" t="s">
        <v>25</v>
      </c>
      <c r="V15" s="49">
        <f t="shared" si="20"/>
        <v>8.93</v>
      </c>
      <c r="W15" s="49">
        <f t="shared" si="21"/>
        <v>7.93</v>
      </c>
      <c r="X15" s="49">
        <f>0.6*0.4*0.19*G15</f>
        <v>0.0456</v>
      </c>
    </row>
    <row r="16" s="44" customFormat="1" ht="22.5" customHeight="1" spans="1:24">
      <c r="A16" s="45" t="s">
        <v>19</v>
      </c>
      <c r="B16" s="55">
        <v>1637500</v>
      </c>
      <c r="C16" s="55" t="s">
        <v>42</v>
      </c>
      <c r="D16" s="47" t="s">
        <v>26</v>
      </c>
      <c r="E16" s="56" t="s">
        <v>44</v>
      </c>
      <c r="F16" s="53" t="s">
        <v>41</v>
      </c>
      <c r="G16" s="49">
        <v>7</v>
      </c>
      <c r="H16" s="50">
        <v>1</v>
      </c>
      <c r="I16" s="50">
        <v>2</v>
      </c>
      <c r="J16" s="49">
        <v>2</v>
      </c>
      <c r="K16" s="49">
        <v>2</v>
      </c>
      <c r="L16" s="49">
        <v>2</v>
      </c>
      <c r="M16" s="49"/>
      <c r="N16" s="49">
        <f t="shared" si="24"/>
        <v>9</v>
      </c>
      <c r="O16" s="49">
        <v>2</v>
      </c>
      <c r="P16" s="49">
        <f t="shared" si="16"/>
        <v>18</v>
      </c>
      <c r="Q16" s="49">
        <f t="shared" si="17"/>
        <v>126</v>
      </c>
      <c r="R16" s="49">
        <v>7.93</v>
      </c>
      <c r="S16" s="49">
        <f t="shared" si="18"/>
        <v>17.96</v>
      </c>
      <c r="T16" s="49">
        <f t="shared" si="19"/>
        <v>15.86</v>
      </c>
      <c r="U16" s="49" t="s">
        <v>24</v>
      </c>
      <c r="V16" s="49">
        <f t="shared" si="20"/>
        <v>125.72</v>
      </c>
      <c r="W16" s="49">
        <f t="shared" si="21"/>
        <v>111.02</v>
      </c>
      <c r="X16" s="49">
        <f t="shared" si="22"/>
        <v>0.6468</v>
      </c>
    </row>
    <row r="17" s="44" customFormat="1" ht="22.5" customHeight="1" spans="1:24">
      <c r="A17" s="45" t="s">
        <v>19</v>
      </c>
      <c r="B17" s="55">
        <v>1637503</v>
      </c>
      <c r="C17" s="55" t="s">
        <v>45</v>
      </c>
      <c r="D17" s="50" t="s">
        <v>21</v>
      </c>
      <c r="E17" s="56" t="s">
        <v>38</v>
      </c>
      <c r="F17" s="53" t="s">
        <v>35</v>
      </c>
      <c r="G17" s="55">
        <v>1</v>
      </c>
      <c r="H17" s="50"/>
      <c r="I17" s="50">
        <v>2</v>
      </c>
      <c r="J17" s="49">
        <v>2</v>
      </c>
      <c r="K17" s="49">
        <v>2</v>
      </c>
      <c r="L17" s="49">
        <v>2</v>
      </c>
      <c r="M17" s="49">
        <v>1</v>
      </c>
      <c r="N17" s="49">
        <f t="shared" si="23"/>
        <v>9</v>
      </c>
      <c r="O17" s="49">
        <v>2</v>
      </c>
      <c r="P17" s="49">
        <f t="shared" ref="P17:P22" si="25">N17*O17</f>
        <v>18</v>
      </c>
      <c r="Q17" s="49">
        <f t="shared" ref="Q17:Q22" si="26">P17*G17</f>
        <v>18</v>
      </c>
      <c r="R17" s="49">
        <v>7.93</v>
      </c>
      <c r="S17" s="49">
        <f t="shared" ref="S17:S21" si="27">T17+2.1</f>
        <v>17.96</v>
      </c>
      <c r="T17" s="49">
        <f t="shared" ref="T17:T22" si="28">R17*O17</f>
        <v>15.86</v>
      </c>
      <c r="U17" s="49" t="s">
        <v>24</v>
      </c>
      <c r="V17" s="49">
        <f t="shared" ref="V17:V22" si="29">S17*G17</f>
        <v>17.96</v>
      </c>
      <c r="W17" s="49">
        <f t="shared" ref="W17:W22" si="30">T17*G17</f>
        <v>15.86</v>
      </c>
      <c r="X17" s="49">
        <f t="shared" ref="X17:X21" si="31">0.6*0.4*0.385*G17</f>
        <v>0.0924</v>
      </c>
    </row>
    <row r="18" s="44" customFormat="1" ht="22.5" customHeight="1" spans="1:24">
      <c r="A18" s="45" t="s">
        <v>19</v>
      </c>
      <c r="B18" s="55">
        <v>1637503</v>
      </c>
      <c r="C18" s="55" t="s">
        <v>45</v>
      </c>
      <c r="D18" s="47" t="s">
        <v>26</v>
      </c>
      <c r="E18" s="56" t="s">
        <v>40</v>
      </c>
      <c r="F18" s="53" t="s">
        <v>35</v>
      </c>
      <c r="G18" s="55">
        <v>1</v>
      </c>
      <c r="H18" s="50"/>
      <c r="I18" s="50">
        <v>2</v>
      </c>
      <c r="J18" s="49">
        <v>2</v>
      </c>
      <c r="K18" s="49">
        <v>2</v>
      </c>
      <c r="L18" s="49">
        <v>2</v>
      </c>
      <c r="M18" s="49">
        <v>1</v>
      </c>
      <c r="N18" s="49">
        <f t="shared" si="23"/>
        <v>9</v>
      </c>
      <c r="O18" s="49">
        <v>2</v>
      </c>
      <c r="P18" s="49">
        <f t="shared" si="25"/>
        <v>18</v>
      </c>
      <c r="Q18" s="49">
        <f t="shared" si="26"/>
        <v>18</v>
      </c>
      <c r="R18" s="49">
        <v>7.93</v>
      </c>
      <c r="S18" s="49">
        <f t="shared" si="27"/>
        <v>17.96</v>
      </c>
      <c r="T18" s="49">
        <f t="shared" si="28"/>
        <v>15.86</v>
      </c>
      <c r="U18" s="49" t="s">
        <v>24</v>
      </c>
      <c r="V18" s="49">
        <f t="shared" si="29"/>
        <v>17.96</v>
      </c>
      <c r="W18" s="49">
        <f t="shared" si="30"/>
        <v>15.86</v>
      </c>
      <c r="X18" s="49">
        <f t="shared" si="31"/>
        <v>0.0924</v>
      </c>
    </row>
    <row r="19" s="44" customFormat="1" ht="22.5" customHeight="1" spans="1:24">
      <c r="A19" s="45" t="s">
        <v>19</v>
      </c>
      <c r="B19" s="55">
        <v>1637506</v>
      </c>
      <c r="C19" s="55" t="s">
        <v>46</v>
      </c>
      <c r="D19" s="57" t="s">
        <v>21</v>
      </c>
      <c r="E19" s="56" t="s">
        <v>38</v>
      </c>
      <c r="F19" s="53" t="s">
        <v>28</v>
      </c>
      <c r="G19" s="55">
        <v>5</v>
      </c>
      <c r="H19" s="50"/>
      <c r="I19" s="50">
        <v>2</v>
      </c>
      <c r="J19" s="49">
        <v>2</v>
      </c>
      <c r="K19" s="49">
        <v>2</v>
      </c>
      <c r="L19" s="49">
        <v>2</v>
      </c>
      <c r="M19" s="49">
        <v>1</v>
      </c>
      <c r="N19" s="49">
        <f t="shared" ref="N19:N22" si="32">SUM(H19:M19)</f>
        <v>9</v>
      </c>
      <c r="O19" s="49">
        <v>2</v>
      </c>
      <c r="P19" s="49">
        <f t="shared" si="25"/>
        <v>18</v>
      </c>
      <c r="Q19" s="49">
        <f t="shared" si="26"/>
        <v>90</v>
      </c>
      <c r="R19" s="49">
        <v>7.93</v>
      </c>
      <c r="S19" s="49">
        <f t="shared" si="27"/>
        <v>17.96</v>
      </c>
      <c r="T19" s="49">
        <f t="shared" si="28"/>
        <v>15.86</v>
      </c>
      <c r="U19" s="49" t="s">
        <v>24</v>
      </c>
      <c r="V19" s="49">
        <f t="shared" si="29"/>
        <v>89.8</v>
      </c>
      <c r="W19" s="49">
        <f t="shared" si="30"/>
        <v>79.3</v>
      </c>
      <c r="X19" s="49">
        <f t="shared" si="31"/>
        <v>0.462</v>
      </c>
    </row>
    <row r="20" s="44" customFormat="1" ht="22.5" customHeight="1" spans="1:24">
      <c r="A20" s="45" t="s">
        <v>19</v>
      </c>
      <c r="B20" s="55"/>
      <c r="C20" s="55"/>
      <c r="D20" s="58"/>
      <c r="E20" s="56"/>
      <c r="F20" s="53" t="s">
        <v>47</v>
      </c>
      <c r="G20" s="55">
        <v>1</v>
      </c>
      <c r="H20" s="50"/>
      <c r="I20" s="50">
        <v>2</v>
      </c>
      <c r="J20" s="49">
        <v>2</v>
      </c>
      <c r="K20" s="49">
        <v>2</v>
      </c>
      <c r="L20" s="49">
        <v>2</v>
      </c>
      <c r="M20" s="49">
        <v>1</v>
      </c>
      <c r="N20" s="49">
        <f t="shared" si="32"/>
        <v>9</v>
      </c>
      <c r="O20" s="49">
        <v>1</v>
      </c>
      <c r="P20" s="49">
        <f t="shared" si="25"/>
        <v>9</v>
      </c>
      <c r="Q20" s="49">
        <f t="shared" si="26"/>
        <v>9</v>
      </c>
      <c r="R20" s="49">
        <v>8</v>
      </c>
      <c r="S20" s="49">
        <f>T20+1</f>
        <v>9</v>
      </c>
      <c r="T20" s="49">
        <v>8</v>
      </c>
      <c r="U20" s="49" t="s">
        <v>25</v>
      </c>
      <c r="V20" s="49">
        <f t="shared" si="29"/>
        <v>9</v>
      </c>
      <c r="W20" s="49">
        <f t="shared" si="30"/>
        <v>8</v>
      </c>
      <c r="X20" s="49">
        <f>0.6*0.4*0.19*G20</f>
        <v>0.0456</v>
      </c>
    </row>
    <row r="21" s="44" customFormat="1" ht="22.5" customHeight="1" spans="1:24">
      <c r="A21" s="45" t="s">
        <v>19</v>
      </c>
      <c r="B21" s="55">
        <v>1637506</v>
      </c>
      <c r="C21" s="55" t="s">
        <v>46</v>
      </c>
      <c r="D21" s="57" t="s">
        <v>26</v>
      </c>
      <c r="E21" s="56" t="s">
        <v>40</v>
      </c>
      <c r="F21" s="53" t="s">
        <v>28</v>
      </c>
      <c r="G21" s="55">
        <v>5</v>
      </c>
      <c r="H21" s="50"/>
      <c r="I21" s="50">
        <v>2</v>
      </c>
      <c r="J21" s="49">
        <v>2</v>
      </c>
      <c r="K21" s="49">
        <v>2</v>
      </c>
      <c r="L21" s="49">
        <v>2</v>
      </c>
      <c r="M21" s="49">
        <v>1</v>
      </c>
      <c r="N21" s="49">
        <f t="shared" si="32"/>
        <v>9</v>
      </c>
      <c r="O21" s="49">
        <v>2</v>
      </c>
      <c r="P21" s="49">
        <f t="shared" si="25"/>
        <v>18</v>
      </c>
      <c r="Q21" s="49">
        <f t="shared" si="26"/>
        <v>90</v>
      </c>
      <c r="R21" s="49">
        <v>7.93</v>
      </c>
      <c r="S21" s="49">
        <f t="shared" si="27"/>
        <v>17.96</v>
      </c>
      <c r="T21" s="49">
        <f t="shared" si="28"/>
        <v>15.86</v>
      </c>
      <c r="U21" s="49" t="s">
        <v>24</v>
      </c>
      <c r="V21" s="49">
        <f t="shared" si="29"/>
        <v>89.8</v>
      </c>
      <c r="W21" s="49">
        <f t="shared" si="30"/>
        <v>79.3</v>
      </c>
      <c r="X21" s="49">
        <f t="shared" si="31"/>
        <v>0.462</v>
      </c>
    </row>
    <row r="22" s="44" customFormat="1" ht="22.5" customHeight="1" spans="1:24">
      <c r="A22" s="45" t="s">
        <v>19</v>
      </c>
      <c r="B22" s="55"/>
      <c r="C22" s="55"/>
      <c r="D22" s="58"/>
      <c r="E22" s="56"/>
      <c r="F22" s="53" t="s">
        <v>47</v>
      </c>
      <c r="G22" s="55">
        <v>1</v>
      </c>
      <c r="H22" s="50"/>
      <c r="I22" s="50">
        <v>2</v>
      </c>
      <c r="J22" s="49">
        <v>2</v>
      </c>
      <c r="K22" s="49">
        <v>2</v>
      </c>
      <c r="L22" s="49">
        <v>2</v>
      </c>
      <c r="M22" s="49">
        <v>1</v>
      </c>
      <c r="N22" s="49">
        <f t="shared" si="32"/>
        <v>9</v>
      </c>
      <c r="O22" s="49">
        <v>1</v>
      </c>
      <c r="P22" s="49">
        <f t="shared" si="25"/>
        <v>9</v>
      </c>
      <c r="Q22" s="49">
        <f t="shared" si="26"/>
        <v>9</v>
      </c>
      <c r="R22" s="49">
        <v>8</v>
      </c>
      <c r="S22" s="49">
        <f>T22+1</f>
        <v>9</v>
      </c>
      <c r="T22" s="49">
        <f t="shared" si="28"/>
        <v>8</v>
      </c>
      <c r="U22" s="49" t="s">
        <v>25</v>
      </c>
      <c r="V22" s="49">
        <f t="shared" si="29"/>
        <v>9</v>
      </c>
      <c r="W22" s="49">
        <f t="shared" si="30"/>
        <v>8</v>
      </c>
      <c r="X22" s="49">
        <f>0.6*0.4*0.19*G22</f>
        <v>0.0456</v>
      </c>
    </row>
    <row r="23" s="44" customFormat="1" ht="22.5" customHeight="1" spans="1:24">
      <c r="A23" s="54" t="s">
        <v>19</v>
      </c>
      <c r="B23" s="55">
        <v>1637505</v>
      </c>
      <c r="C23" s="55" t="s">
        <v>48</v>
      </c>
      <c r="D23" s="57" t="s">
        <v>21</v>
      </c>
      <c r="E23" s="56" t="s">
        <v>38</v>
      </c>
      <c r="F23" s="59" t="s">
        <v>28</v>
      </c>
      <c r="G23" s="55">
        <v>5</v>
      </c>
      <c r="H23" s="50"/>
      <c r="I23" s="50">
        <v>2</v>
      </c>
      <c r="J23" s="49">
        <v>2</v>
      </c>
      <c r="K23" s="49">
        <v>2</v>
      </c>
      <c r="L23" s="49">
        <v>2</v>
      </c>
      <c r="M23" s="49">
        <v>1</v>
      </c>
      <c r="N23" s="49">
        <f t="shared" ref="N23:N25" si="33">SUM(H23:M23)</f>
        <v>9</v>
      </c>
      <c r="O23" s="49">
        <v>2</v>
      </c>
      <c r="P23" s="49">
        <f t="shared" ref="P23:P25" si="34">N23*O23</f>
        <v>18</v>
      </c>
      <c r="Q23" s="49">
        <f t="shared" ref="Q23:Q25" si="35">P23*G23</f>
        <v>90</v>
      </c>
      <c r="R23" s="49">
        <v>7.93</v>
      </c>
      <c r="S23" s="49">
        <f t="shared" ref="S23:S25" si="36">T23+2.1</f>
        <v>17.96</v>
      </c>
      <c r="T23" s="49">
        <f t="shared" ref="T23:T25" si="37">R23*O23</f>
        <v>15.86</v>
      </c>
      <c r="U23" s="49" t="s">
        <v>24</v>
      </c>
      <c r="V23" s="49">
        <f t="shared" ref="V23:V25" si="38">S23*G23</f>
        <v>89.8</v>
      </c>
      <c r="W23" s="49">
        <f t="shared" ref="W23:W25" si="39">T23*G23</f>
        <v>79.3</v>
      </c>
      <c r="X23" s="49">
        <f t="shared" ref="X23:X27" si="40">0.6*0.4*0.385*G23</f>
        <v>0.462</v>
      </c>
    </row>
    <row r="24" s="44" customFormat="1" ht="22.5" customHeight="1" spans="1:24">
      <c r="A24" s="54">
        <v>9</v>
      </c>
      <c r="B24" s="55"/>
      <c r="C24" s="55"/>
      <c r="D24" s="58"/>
      <c r="E24" s="56"/>
      <c r="F24" s="59" t="s">
        <v>47</v>
      </c>
      <c r="G24" s="55">
        <v>1</v>
      </c>
      <c r="H24" s="50"/>
      <c r="I24" s="50">
        <v>2</v>
      </c>
      <c r="J24" s="49">
        <v>2</v>
      </c>
      <c r="K24" s="49">
        <v>2</v>
      </c>
      <c r="L24" s="49">
        <v>2</v>
      </c>
      <c r="M24" s="49">
        <v>1</v>
      </c>
      <c r="N24" s="49">
        <f t="shared" si="33"/>
        <v>9</v>
      </c>
      <c r="O24" s="49">
        <v>1</v>
      </c>
      <c r="P24" s="49">
        <f t="shared" si="34"/>
        <v>9</v>
      </c>
      <c r="Q24" s="49">
        <f t="shared" si="35"/>
        <v>9</v>
      </c>
      <c r="R24" s="49">
        <v>7.93</v>
      </c>
      <c r="S24" s="49">
        <f t="shared" si="36"/>
        <v>10.03</v>
      </c>
      <c r="T24" s="49">
        <f t="shared" si="37"/>
        <v>7.93</v>
      </c>
      <c r="U24" s="49" t="s">
        <v>24</v>
      </c>
      <c r="V24" s="49">
        <f t="shared" si="38"/>
        <v>10.03</v>
      </c>
      <c r="W24" s="49">
        <f t="shared" si="39"/>
        <v>7.93</v>
      </c>
      <c r="X24" s="49">
        <f t="shared" si="40"/>
        <v>0.0924</v>
      </c>
    </row>
    <row r="25" s="44" customFormat="1" ht="22.5" customHeight="1" spans="1:24">
      <c r="A25" s="54" t="s">
        <v>19</v>
      </c>
      <c r="B25" s="55">
        <v>1637505</v>
      </c>
      <c r="C25" s="55" t="s">
        <v>48</v>
      </c>
      <c r="D25" s="57" t="s">
        <v>26</v>
      </c>
      <c r="E25" s="56" t="s">
        <v>40</v>
      </c>
      <c r="F25" s="59" t="s">
        <v>49</v>
      </c>
      <c r="G25" s="55">
        <v>6</v>
      </c>
      <c r="H25" s="50"/>
      <c r="I25" s="50">
        <v>2</v>
      </c>
      <c r="J25" s="49">
        <v>2</v>
      </c>
      <c r="K25" s="49">
        <v>2</v>
      </c>
      <c r="L25" s="49">
        <v>2</v>
      </c>
      <c r="M25" s="49">
        <v>1</v>
      </c>
      <c r="N25" s="49">
        <f t="shared" si="33"/>
        <v>9</v>
      </c>
      <c r="O25" s="49">
        <v>2</v>
      </c>
      <c r="P25" s="49">
        <f t="shared" si="34"/>
        <v>18</v>
      </c>
      <c r="Q25" s="49">
        <f t="shared" si="35"/>
        <v>108</v>
      </c>
      <c r="R25" s="49">
        <v>7.93</v>
      </c>
      <c r="S25" s="49">
        <f t="shared" si="36"/>
        <v>17.96</v>
      </c>
      <c r="T25" s="49">
        <f t="shared" si="37"/>
        <v>15.86</v>
      </c>
      <c r="U25" s="49" t="s">
        <v>24</v>
      </c>
      <c r="V25" s="49">
        <f t="shared" si="38"/>
        <v>107.76</v>
      </c>
      <c r="W25" s="49">
        <f t="shared" si="39"/>
        <v>95.16</v>
      </c>
      <c r="X25" s="49">
        <f t="shared" si="40"/>
        <v>0.5544</v>
      </c>
    </row>
    <row r="26" s="44" customFormat="1" ht="22.5" customHeight="1" spans="1:24">
      <c r="A26" s="45" t="s">
        <v>19</v>
      </c>
      <c r="B26" s="55">
        <v>1637502</v>
      </c>
      <c r="C26" s="55" t="s">
        <v>50</v>
      </c>
      <c r="D26" s="50" t="s">
        <v>21</v>
      </c>
      <c r="E26" s="56" t="s">
        <v>21</v>
      </c>
      <c r="F26" s="53" t="s">
        <v>35</v>
      </c>
      <c r="G26" s="55">
        <v>1</v>
      </c>
      <c r="H26" s="50"/>
      <c r="I26" s="50">
        <v>2</v>
      </c>
      <c r="J26" s="49">
        <v>2</v>
      </c>
      <c r="K26" s="49">
        <v>2</v>
      </c>
      <c r="L26" s="49">
        <v>2</v>
      </c>
      <c r="M26" s="49">
        <v>1</v>
      </c>
      <c r="N26" s="49">
        <f t="shared" ref="N26:N30" si="41">SUM(H26:M26)</f>
        <v>9</v>
      </c>
      <c r="O26" s="49">
        <v>2</v>
      </c>
      <c r="P26" s="49">
        <f t="shared" ref="P26:P30" si="42">N26*O26</f>
        <v>18</v>
      </c>
      <c r="Q26" s="49">
        <f t="shared" ref="Q26:Q30" si="43">P26*G26</f>
        <v>18</v>
      </c>
      <c r="R26" s="49">
        <v>7.93</v>
      </c>
      <c r="S26" s="49">
        <f t="shared" ref="S26:S30" si="44">T26+2.1</f>
        <v>17.96</v>
      </c>
      <c r="T26" s="49">
        <f t="shared" ref="T26:T30" si="45">R26*O26</f>
        <v>15.86</v>
      </c>
      <c r="U26" s="49" t="s">
        <v>24</v>
      </c>
      <c r="V26" s="49">
        <f t="shared" ref="V26:V30" si="46">S26*G26</f>
        <v>17.96</v>
      </c>
      <c r="W26" s="49">
        <f t="shared" ref="W26:W30" si="47">T26*G26</f>
        <v>15.86</v>
      </c>
      <c r="X26" s="64">
        <f t="shared" si="40"/>
        <v>0.0924</v>
      </c>
    </row>
    <row r="27" s="44" customFormat="1" ht="22.5" customHeight="1" spans="1:24">
      <c r="A27" s="45" t="s">
        <v>19</v>
      </c>
      <c r="B27" s="55">
        <v>1637502</v>
      </c>
      <c r="C27" s="55" t="s">
        <v>50</v>
      </c>
      <c r="D27" s="47" t="s">
        <v>26</v>
      </c>
      <c r="E27" s="56" t="s">
        <v>40</v>
      </c>
      <c r="F27" s="53" t="s">
        <v>35</v>
      </c>
      <c r="G27" s="55">
        <v>1</v>
      </c>
      <c r="H27" s="50"/>
      <c r="I27" s="50">
        <v>2</v>
      </c>
      <c r="J27" s="49">
        <v>2</v>
      </c>
      <c r="K27" s="49">
        <v>2</v>
      </c>
      <c r="L27" s="49">
        <v>2</v>
      </c>
      <c r="M27" s="49">
        <v>1</v>
      </c>
      <c r="N27" s="49">
        <f t="shared" si="41"/>
        <v>9</v>
      </c>
      <c r="O27" s="49">
        <v>2</v>
      </c>
      <c r="P27" s="49">
        <f t="shared" si="42"/>
        <v>18</v>
      </c>
      <c r="Q27" s="49">
        <f t="shared" si="43"/>
        <v>18</v>
      </c>
      <c r="R27" s="49">
        <v>7.93</v>
      </c>
      <c r="S27" s="49">
        <f t="shared" si="44"/>
        <v>17.96</v>
      </c>
      <c r="T27" s="49">
        <f t="shared" si="45"/>
        <v>15.86</v>
      </c>
      <c r="U27" s="49" t="s">
        <v>24</v>
      </c>
      <c r="V27" s="49">
        <f t="shared" si="46"/>
        <v>17.96</v>
      </c>
      <c r="W27" s="49">
        <f t="shared" si="47"/>
        <v>15.86</v>
      </c>
      <c r="X27" s="64">
        <f t="shared" si="40"/>
        <v>0.0924</v>
      </c>
    </row>
    <row r="28" s="44" customFormat="1" ht="22.5" customHeight="1" spans="1:24">
      <c r="A28" s="45" t="s">
        <v>19</v>
      </c>
      <c r="B28" s="46">
        <v>1637499</v>
      </c>
      <c r="C28" s="46" t="s">
        <v>51</v>
      </c>
      <c r="D28" s="57" t="s">
        <v>21</v>
      </c>
      <c r="E28" s="47" t="s">
        <v>43</v>
      </c>
      <c r="F28" s="53" t="s">
        <v>28</v>
      </c>
      <c r="G28" s="55">
        <v>5</v>
      </c>
      <c r="H28" s="50">
        <v>1</v>
      </c>
      <c r="I28" s="50">
        <v>2</v>
      </c>
      <c r="J28" s="49">
        <v>2</v>
      </c>
      <c r="K28" s="49">
        <v>2</v>
      </c>
      <c r="L28" s="49">
        <v>2</v>
      </c>
      <c r="M28" s="49"/>
      <c r="N28" s="49">
        <f t="shared" si="41"/>
        <v>9</v>
      </c>
      <c r="O28" s="49">
        <v>2</v>
      </c>
      <c r="P28" s="49">
        <f t="shared" si="42"/>
        <v>18</v>
      </c>
      <c r="Q28" s="49">
        <f t="shared" si="43"/>
        <v>90</v>
      </c>
      <c r="R28" s="49">
        <v>7.93</v>
      </c>
      <c r="S28" s="49">
        <f t="shared" si="44"/>
        <v>17.96</v>
      </c>
      <c r="T28" s="49">
        <f t="shared" si="45"/>
        <v>15.86</v>
      </c>
      <c r="U28" s="49" t="s">
        <v>24</v>
      </c>
      <c r="V28" s="49">
        <f t="shared" si="46"/>
        <v>89.8</v>
      </c>
      <c r="W28" s="49">
        <f t="shared" si="47"/>
        <v>79.3</v>
      </c>
      <c r="X28" s="49">
        <f t="shared" ref="X28:X33" si="48">0.6*0.4*0.385*G28</f>
        <v>0.462</v>
      </c>
    </row>
    <row r="29" s="44" customFormat="1" ht="22.5" customHeight="1" spans="1:24">
      <c r="A29" s="45" t="s">
        <v>19</v>
      </c>
      <c r="B29" s="51"/>
      <c r="C29" s="51"/>
      <c r="D29" s="58"/>
      <c r="E29" s="52"/>
      <c r="F29" s="53" t="s">
        <v>47</v>
      </c>
      <c r="G29" s="55">
        <v>1</v>
      </c>
      <c r="H29" s="50">
        <v>1</v>
      </c>
      <c r="I29" s="50">
        <v>2</v>
      </c>
      <c r="J29" s="49">
        <v>2</v>
      </c>
      <c r="K29" s="49">
        <v>2</v>
      </c>
      <c r="L29" s="49">
        <v>2</v>
      </c>
      <c r="M29" s="49"/>
      <c r="N29" s="49">
        <f t="shared" si="41"/>
        <v>9</v>
      </c>
      <c r="O29" s="49">
        <v>1</v>
      </c>
      <c r="P29" s="49">
        <f t="shared" si="42"/>
        <v>9</v>
      </c>
      <c r="Q29" s="49">
        <f t="shared" si="43"/>
        <v>9</v>
      </c>
      <c r="R29" s="49">
        <v>7.93</v>
      </c>
      <c r="S29" s="49">
        <f>T29+1</f>
        <v>8.93</v>
      </c>
      <c r="T29" s="49">
        <f t="shared" si="45"/>
        <v>7.93</v>
      </c>
      <c r="U29" s="49" t="s">
        <v>25</v>
      </c>
      <c r="V29" s="49">
        <f t="shared" si="46"/>
        <v>8.93</v>
      </c>
      <c r="W29" s="49">
        <f t="shared" si="47"/>
        <v>7.93</v>
      </c>
      <c r="X29" s="49">
        <f t="shared" ref="X29:X34" si="49">0.6*0.4*0.19*G29</f>
        <v>0.0456</v>
      </c>
    </row>
    <row r="30" s="44" customFormat="1" ht="22.5" customHeight="1" spans="1:24">
      <c r="A30" s="45" t="s">
        <v>19</v>
      </c>
      <c r="B30" s="46">
        <v>1637499</v>
      </c>
      <c r="C30" s="46" t="s">
        <v>51</v>
      </c>
      <c r="D30" s="47" t="s">
        <v>26</v>
      </c>
      <c r="E30" s="47" t="s">
        <v>44</v>
      </c>
      <c r="F30" s="53" t="s">
        <v>28</v>
      </c>
      <c r="G30" s="55">
        <v>5</v>
      </c>
      <c r="H30" s="50">
        <v>1</v>
      </c>
      <c r="I30" s="50">
        <v>2</v>
      </c>
      <c r="J30" s="49">
        <v>2</v>
      </c>
      <c r="K30" s="49">
        <v>2</v>
      </c>
      <c r="L30" s="49">
        <v>2</v>
      </c>
      <c r="M30" s="49"/>
      <c r="N30" s="49">
        <f t="shared" si="41"/>
        <v>9</v>
      </c>
      <c r="O30" s="49">
        <v>2</v>
      </c>
      <c r="P30" s="49">
        <f t="shared" si="42"/>
        <v>18</v>
      </c>
      <c r="Q30" s="49">
        <f t="shared" si="43"/>
        <v>90</v>
      </c>
      <c r="R30" s="49">
        <v>7.93</v>
      </c>
      <c r="S30" s="49">
        <f t="shared" si="44"/>
        <v>17.96</v>
      </c>
      <c r="T30" s="49">
        <f t="shared" si="45"/>
        <v>15.86</v>
      </c>
      <c r="U30" s="49" t="s">
        <v>24</v>
      </c>
      <c r="V30" s="49">
        <f t="shared" si="46"/>
        <v>89.8</v>
      </c>
      <c r="W30" s="49">
        <f t="shared" si="47"/>
        <v>79.3</v>
      </c>
      <c r="X30" s="49">
        <f t="shared" si="48"/>
        <v>0.462</v>
      </c>
    </row>
    <row r="31" s="44" customFormat="1" ht="22.5" customHeight="1" spans="1:24">
      <c r="A31" s="45" t="s">
        <v>19</v>
      </c>
      <c r="B31" s="55">
        <v>1637497</v>
      </c>
      <c r="C31" s="55" t="s">
        <v>52</v>
      </c>
      <c r="D31" s="57" t="s">
        <v>21</v>
      </c>
      <c r="E31" s="56" t="s">
        <v>43</v>
      </c>
      <c r="F31" s="60" t="s">
        <v>53</v>
      </c>
      <c r="G31" s="61">
        <v>2</v>
      </c>
      <c r="H31" s="50">
        <v>1</v>
      </c>
      <c r="I31" s="50">
        <v>2</v>
      </c>
      <c r="J31" s="49">
        <v>2</v>
      </c>
      <c r="K31" s="49">
        <v>2</v>
      </c>
      <c r="L31" s="49">
        <v>2</v>
      </c>
      <c r="M31" s="63"/>
      <c r="N31" s="49">
        <f t="shared" ref="N31:N34" si="50">SUM(H31:M31)</f>
        <v>9</v>
      </c>
      <c r="O31" s="63">
        <v>2</v>
      </c>
      <c r="P31" s="49">
        <f t="shared" ref="P31:P34" si="51">N31*O31</f>
        <v>18</v>
      </c>
      <c r="Q31" s="49">
        <f t="shared" ref="Q31:Q34" si="52">P31*G31</f>
        <v>36</v>
      </c>
      <c r="R31" s="49">
        <v>7.93</v>
      </c>
      <c r="S31" s="49">
        <f t="shared" ref="S31:S34" si="53">T31+2.1</f>
        <v>17.96</v>
      </c>
      <c r="T31" s="49">
        <f t="shared" ref="T31:T34" si="54">R31*O31</f>
        <v>15.86</v>
      </c>
      <c r="U31" s="49" t="s">
        <v>24</v>
      </c>
      <c r="V31" s="49">
        <f t="shared" ref="V31:V34" si="55">S31*G31</f>
        <v>35.92</v>
      </c>
      <c r="W31" s="49">
        <f t="shared" ref="W31:W34" si="56">T31*G31</f>
        <v>31.72</v>
      </c>
      <c r="X31" s="49">
        <f t="shared" si="48"/>
        <v>0.1848</v>
      </c>
    </row>
    <row r="32" s="44" customFormat="1" ht="22.5" customHeight="1" spans="1:24">
      <c r="A32" s="45" t="s">
        <v>19</v>
      </c>
      <c r="B32" s="55"/>
      <c r="C32" s="55"/>
      <c r="D32" s="58"/>
      <c r="E32" s="56"/>
      <c r="F32" s="60" t="s">
        <v>54</v>
      </c>
      <c r="G32" s="55">
        <v>1</v>
      </c>
      <c r="H32" s="50">
        <v>1</v>
      </c>
      <c r="I32" s="50">
        <v>2</v>
      </c>
      <c r="J32" s="49">
        <v>2</v>
      </c>
      <c r="K32" s="49">
        <v>2</v>
      </c>
      <c r="L32" s="49">
        <v>2</v>
      </c>
      <c r="M32" s="49"/>
      <c r="N32" s="49">
        <f t="shared" si="50"/>
        <v>9</v>
      </c>
      <c r="O32" s="49">
        <v>1</v>
      </c>
      <c r="P32" s="49">
        <f t="shared" si="51"/>
        <v>9</v>
      </c>
      <c r="Q32" s="49">
        <f t="shared" si="52"/>
        <v>9</v>
      </c>
      <c r="R32" s="49">
        <v>7.93</v>
      </c>
      <c r="S32" s="49">
        <f>T32+1</f>
        <v>8.93</v>
      </c>
      <c r="T32" s="49">
        <f t="shared" si="54"/>
        <v>7.93</v>
      </c>
      <c r="U32" s="49" t="s">
        <v>25</v>
      </c>
      <c r="V32" s="49">
        <f t="shared" si="55"/>
        <v>8.93</v>
      </c>
      <c r="W32" s="49">
        <f t="shared" si="56"/>
        <v>7.93</v>
      </c>
      <c r="X32" s="49">
        <f t="shared" si="49"/>
        <v>0.0456</v>
      </c>
    </row>
    <row r="33" s="44" customFormat="1" ht="22.5" customHeight="1" spans="1:24">
      <c r="A33" s="45" t="s">
        <v>19</v>
      </c>
      <c r="B33" s="55">
        <v>1637497</v>
      </c>
      <c r="C33" s="55" t="s">
        <v>52</v>
      </c>
      <c r="D33" s="57" t="s">
        <v>26</v>
      </c>
      <c r="E33" s="56" t="s">
        <v>44</v>
      </c>
      <c r="F33" s="60" t="s">
        <v>53</v>
      </c>
      <c r="G33" s="61">
        <v>2</v>
      </c>
      <c r="H33" s="50">
        <v>1</v>
      </c>
      <c r="I33" s="50">
        <v>2</v>
      </c>
      <c r="J33" s="49">
        <v>2</v>
      </c>
      <c r="K33" s="49">
        <v>2</v>
      </c>
      <c r="L33" s="49">
        <v>2</v>
      </c>
      <c r="M33" s="63"/>
      <c r="N33" s="49">
        <f t="shared" si="50"/>
        <v>9</v>
      </c>
      <c r="O33" s="63">
        <v>2</v>
      </c>
      <c r="P33" s="49">
        <f t="shared" si="51"/>
        <v>18</v>
      </c>
      <c r="Q33" s="49">
        <f t="shared" si="52"/>
        <v>36</v>
      </c>
      <c r="R33" s="49">
        <v>7.93</v>
      </c>
      <c r="S33" s="49">
        <f t="shared" si="53"/>
        <v>17.96</v>
      </c>
      <c r="T33" s="49">
        <f t="shared" si="54"/>
        <v>15.86</v>
      </c>
      <c r="U33" s="49" t="s">
        <v>24</v>
      </c>
      <c r="V33" s="49">
        <f t="shared" si="55"/>
        <v>35.92</v>
      </c>
      <c r="W33" s="49">
        <f t="shared" si="56"/>
        <v>31.72</v>
      </c>
      <c r="X33" s="49">
        <f t="shared" si="48"/>
        <v>0.1848</v>
      </c>
    </row>
    <row r="34" s="44" customFormat="1" ht="22.5" customHeight="1" spans="1:24">
      <c r="A34" s="45" t="s">
        <v>19</v>
      </c>
      <c r="B34" s="55"/>
      <c r="C34" s="55"/>
      <c r="D34" s="58"/>
      <c r="E34" s="56"/>
      <c r="F34" s="60" t="s">
        <v>54</v>
      </c>
      <c r="G34" s="55">
        <v>1</v>
      </c>
      <c r="H34" s="50">
        <v>1</v>
      </c>
      <c r="I34" s="50">
        <v>2</v>
      </c>
      <c r="J34" s="49">
        <v>2</v>
      </c>
      <c r="K34" s="49">
        <v>2</v>
      </c>
      <c r="L34" s="49">
        <v>2</v>
      </c>
      <c r="M34" s="49"/>
      <c r="N34" s="49">
        <f t="shared" si="50"/>
        <v>9</v>
      </c>
      <c r="O34" s="49">
        <v>1</v>
      </c>
      <c r="P34" s="49">
        <f t="shared" si="51"/>
        <v>9</v>
      </c>
      <c r="Q34" s="49">
        <f t="shared" si="52"/>
        <v>9</v>
      </c>
      <c r="R34" s="49">
        <v>7.93</v>
      </c>
      <c r="S34" s="49">
        <f t="shared" si="53"/>
        <v>10.03</v>
      </c>
      <c r="T34" s="49">
        <f t="shared" si="54"/>
        <v>7.93</v>
      </c>
      <c r="U34" s="49" t="s">
        <v>25</v>
      </c>
      <c r="V34" s="49">
        <f t="shared" si="55"/>
        <v>10.03</v>
      </c>
      <c r="W34" s="49">
        <f t="shared" si="56"/>
        <v>7.93</v>
      </c>
      <c r="X34" s="49">
        <f t="shared" si="49"/>
        <v>0.0456</v>
      </c>
    </row>
    <row r="35" s="44" customFormat="1" ht="22.5" customHeight="1" spans="1:24">
      <c r="A35" s="45" t="s">
        <v>19</v>
      </c>
      <c r="B35" s="55">
        <v>1637501</v>
      </c>
      <c r="C35" s="55" t="s">
        <v>55</v>
      </c>
      <c r="D35" s="50" t="s">
        <v>21</v>
      </c>
      <c r="E35" s="56" t="s">
        <v>38</v>
      </c>
      <c r="F35" s="60" t="s">
        <v>35</v>
      </c>
      <c r="G35" s="61">
        <v>1</v>
      </c>
      <c r="H35" s="61"/>
      <c r="I35" s="50">
        <v>2</v>
      </c>
      <c r="J35" s="49">
        <v>2</v>
      </c>
      <c r="K35" s="49">
        <v>2</v>
      </c>
      <c r="L35" s="49">
        <v>2</v>
      </c>
      <c r="M35" s="49">
        <v>1</v>
      </c>
      <c r="N35" s="49">
        <f t="shared" ref="N35:N38" si="57">SUM(H35:M35)</f>
        <v>9</v>
      </c>
      <c r="O35" s="63">
        <v>2</v>
      </c>
      <c r="P35" s="49">
        <f t="shared" ref="P35:P38" si="58">N35*O35</f>
        <v>18</v>
      </c>
      <c r="Q35" s="49">
        <f t="shared" ref="Q35:Q38" si="59">P35*G35</f>
        <v>18</v>
      </c>
      <c r="R35" s="49">
        <v>7.93</v>
      </c>
      <c r="S35" s="49">
        <f t="shared" ref="S35:S38" si="60">T35+2.1</f>
        <v>17.96</v>
      </c>
      <c r="T35" s="49">
        <f t="shared" ref="T35:T38" si="61">R35*O35</f>
        <v>15.86</v>
      </c>
      <c r="U35" s="49" t="s">
        <v>24</v>
      </c>
      <c r="V35" s="49">
        <f t="shared" ref="V35:V38" si="62">S35*G35</f>
        <v>17.96</v>
      </c>
      <c r="W35" s="49">
        <f t="shared" ref="W35:W38" si="63">T35*G35</f>
        <v>15.86</v>
      </c>
      <c r="X35" s="49">
        <f>0.6*0.4*0.385*G35</f>
        <v>0.0924</v>
      </c>
    </row>
    <row r="36" s="44" customFormat="1" ht="22.5" customHeight="1" spans="1:24">
      <c r="A36" s="45" t="s">
        <v>19</v>
      </c>
      <c r="B36" s="55">
        <v>1637501</v>
      </c>
      <c r="C36" s="55" t="s">
        <v>55</v>
      </c>
      <c r="D36" s="47" t="s">
        <v>26</v>
      </c>
      <c r="E36" s="56" t="s">
        <v>40</v>
      </c>
      <c r="F36" s="60" t="s">
        <v>35</v>
      </c>
      <c r="G36" s="61">
        <v>1</v>
      </c>
      <c r="H36" s="61"/>
      <c r="I36" s="50">
        <v>2</v>
      </c>
      <c r="J36" s="49">
        <v>2</v>
      </c>
      <c r="K36" s="49">
        <v>2</v>
      </c>
      <c r="L36" s="49">
        <v>2</v>
      </c>
      <c r="M36" s="49">
        <v>1</v>
      </c>
      <c r="N36" s="49">
        <f t="shared" si="57"/>
        <v>9</v>
      </c>
      <c r="O36" s="63">
        <v>2</v>
      </c>
      <c r="P36" s="49">
        <f t="shared" si="58"/>
        <v>18</v>
      </c>
      <c r="Q36" s="49">
        <f t="shared" si="59"/>
        <v>18</v>
      </c>
      <c r="R36" s="49">
        <v>7.93</v>
      </c>
      <c r="S36" s="49">
        <f t="shared" si="60"/>
        <v>17.96</v>
      </c>
      <c r="T36" s="49">
        <f t="shared" si="61"/>
        <v>15.86</v>
      </c>
      <c r="U36" s="49" t="s">
        <v>24</v>
      </c>
      <c r="V36" s="49">
        <f t="shared" si="62"/>
        <v>17.96</v>
      </c>
      <c r="W36" s="49">
        <f t="shared" si="63"/>
        <v>15.86</v>
      </c>
      <c r="X36" s="49">
        <f t="shared" ref="X36:X41" si="64">0.6*0.4*0.385*G36</f>
        <v>0.0924</v>
      </c>
    </row>
    <row r="37" s="44" customFormat="1" ht="22.5" customHeight="1" spans="1:24">
      <c r="A37" s="45" t="s">
        <v>19</v>
      </c>
      <c r="B37" s="55">
        <v>1637495</v>
      </c>
      <c r="C37" s="55" t="s">
        <v>56</v>
      </c>
      <c r="D37" s="50" t="s">
        <v>21</v>
      </c>
      <c r="E37" s="56" t="s">
        <v>43</v>
      </c>
      <c r="F37" s="60" t="s">
        <v>35</v>
      </c>
      <c r="G37" s="61">
        <v>1</v>
      </c>
      <c r="H37" s="50">
        <v>1</v>
      </c>
      <c r="I37" s="50">
        <v>2</v>
      </c>
      <c r="J37" s="49">
        <v>2</v>
      </c>
      <c r="K37" s="49">
        <v>2</v>
      </c>
      <c r="L37" s="49">
        <v>2</v>
      </c>
      <c r="M37" s="63"/>
      <c r="N37" s="49">
        <f t="shared" si="57"/>
        <v>9</v>
      </c>
      <c r="O37" s="63">
        <v>1</v>
      </c>
      <c r="P37" s="49">
        <f t="shared" si="58"/>
        <v>9</v>
      </c>
      <c r="Q37" s="49">
        <f t="shared" si="59"/>
        <v>9</v>
      </c>
      <c r="R37" s="49">
        <v>7.93</v>
      </c>
      <c r="S37" s="49">
        <f>T37+1</f>
        <v>8.93</v>
      </c>
      <c r="T37" s="49">
        <f t="shared" si="61"/>
        <v>7.93</v>
      </c>
      <c r="U37" s="49" t="s">
        <v>25</v>
      </c>
      <c r="V37" s="49">
        <f t="shared" si="62"/>
        <v>8.93</v>
      </c>
      <c r="W37" s="49">
        <f t="shared" si="63"/>
        <v>7.93</v>
      </c>
      <c r="X37" s="49">
        <f t="shared" ref="X37:X40" si="65">0.6*0.4*0.19*G37</f>
        <v>0.0456</v>
      </c>
    </row>
    <row r="38" s="44" customFormat="1" ht="22.5" customHeight="1" spans="1:24">
      <c r="A38" s="45" t="s">
        <v>19</v>
      </c>
      <c r="B38" s="55">
        <v>1637495</v>
      </c>
      <c r="C38" s="55" t="s">
        <v>56</v>
      </c>
      <c r="D38" s="47" t="s">
        <v>26</v>
      </c>
      <c r="E38" s="56" t="s">
        <v>44</v>
      </c>
      <c r="F38" s="60" t="s">
        <v>35</v>
      </c>
      <c r="G38" s="61">
        <v>1</v>
      </c>
      <c r="H38" s="50">
        <v>1</v>
      </c>
      <c r="I38" s="50">
        <v>2</v>
      </c>
      <c r="J38" s="49">
        <v>2</v>
      </c>
      <c r="K38" s="49">
        <v>2</v>
      </c>
      <c r="L38" s="49">
        <v>2</v>
      </c>
      <c r="M38" s="63"/>
      <c r="N38" s="49">
        <f t="shared" si="57"/>
        <v>9</v>
      </c>
      <c r="O38" s="63">
        <v>1</v>
      </c>
      <c r="P38" s="49">
        <f t="shared" si="58"/>
        <v>9</v>
      </c>
      <c r="Q38" s="49">
        <f t="shared" si="59"/>
        <v>9</v>
      </c>
      <c r="R38" s="49">
        <v>7.93</v>
      </c>
      <c r="S38" s="49">
        <f t="shared" si="60"/>
        <v>10.03</v>
      </c>
      <c r="T38" s="49">
        <f t="shared" si="61"/>
        <v>7.93</v>
      </c>
      <c r="U38" s="49" t="s">
        <v>25</v>
      </c>
      <c r="V38" s="49">
        <f t="shared" si="62"/>
        <v>10.03</v>
      </c>
      <c r="W38" s="49">
        <f t="shared" si="63"/>
        <v>7.93</v>
      </c>
      <c r="X38" s="49">
        <f t="shared" si="65"/>
        <v>0.0456</v>
      </c>
    </row>
    <row r="39" s="44" customFormat="1" ht="22.5" customHeight="1" spans="1:24">
      <c r="A39" s="45" t="s">
        <v>19</v>
      </c>
      <c r="B39" s="55">
        <v>1637494</v>
      </c>
      <c r="C39" s="55" t="s">
        <v>57</v>
      </c>
      <c r="D39" s="57" t="s">
        <v>21</v>
      </c>
      <c r="E39" s="56" t="s">
        <v>43</v>
      </c>
      <c r="F39" s="60" t="s">
        <v>53</v>
      </c>
      <c r="G39" s="61">
        <v>2</v>
      </c>
      <c r="H39" s="50">
        <v>1</v>
      </c>
      <c r="I39" s="50">
        <v>2</v>
      </c>
      <c r="J39" s="49">
        <v>2</v>
      </c>
      <c r="K39" s="49">
        <v>2</v>
      </c>
      <c r="L39" s="49">
        <v>2</v>
      </c>
      <c r="M39" s="63"/>
      <c r="N39" s="49">
        <f t="shared" ref="N39:N41" si="66">SUM(H39:M39)</f>
        <v>9</v>
      </c>
      <c r="O39" s="63">
        <v>2</v>
      </c>
      <c r="P39" s="49">
        <f t="shared" ref="P39:P41" si="67">N39*O39</f>
        <v>18</v>
      </c>
      <c r="Q39" s="49">
        <f t="shared" ref="Q39:Q41" si="68">P39*G39</f>
        <v>36</v>
      </c>
      <c r="R39" s="49">
        <v>7.93</v>
      </c>
      <c r="S39" s="49">
        <f t="shared" ref="S39:S44" si="69">T39+2.1</f>
        <v>17.96</v>
      </c>
      <c r="T39" s="49">
        <f t="shared" ref="T39:T41" si="70">R39*O39</f>
        <v>15.86</v>
      </c>
      <c r="U39" s="49" t="s">
        <v>24</v>
      </c>
      <c r="V39" s="49">
        <f t="shared" ref="V39:V41" si="71">S39*G39</f>
        <v>35.92</v>
      </c>
      <c r="W39" s="49">
        <f t="shared" ref="W39:W41" si="72">T39*G39</f>
        <v>31.72</v>
      </c>
      <c r="X39" s="49">
        <f t="shared" si="64"/>
        <v>0.1848</v>
      </c>
    </row>
    <row r="40" s="44" customFormat="1" ht="22.5" customHeight="1" spans="1:24">
      <c r="A40" s="45" t="s">
        <v>19</v>
      </c>
      <c r="B40" s="55"/>
      <c r="C40" s="55"/>
      <c r="D40" s="58"/>
      <c r="E40" s="56"/>
      <c r="F40" s="60" t="s">
        <v>54</v>
      </c>
      <c r="G40" s="61">
        <v>1</v>
      </c>
      <c r="H40" s="50">
        <v>1</v>
      </c>
      <c r="I40" s="50">
        <v>2</v>
      </c>
      <c r="J40" s="49">
        <v>2</v>
      </c>
      <c r="K40" s="49">
        <v>2</v>
      </c>
      <c r="L40" s="49">
        <v>2</v>
      </c>
      <c r="M40" s="63"/>
      <c r="N40" s="49">
        <f t="shared" si="66"/>
        <v>9</v>
      </c>
      <c r="O40" s="63">
        <v>1</v>
      </c>
      <c r="P40" s="49">
        <f t="shared" si="67"/>
        <v>9</v>
      </c>
      <c r="Q40" s="49">
        <f t="shared" si="68"/>
        <v>9</v>
      </c>
      <c r="R40" s="49">
        <v>7.93</v>
      </c>
      <c r="S40" s="49">
        <f>T40+1</f>
        <v>8.93</v>
      </c>
      <c r="T40" s="49">
        <f t="shared" si="70"/>
        <v>7.93</v>
      </c>
      <c r="U40" s="49" t="s">
        <v>25</v>
      </c>
      <c r="V40" s="49">
        <f t="shared" si="71"/>
        <v>8.93</v>
      </c>
      <c r="W40" s="49">
        <f t="shared" si="72"/>
        <v>7.93</v>
      </c>
      <c r="X40" s="64">
        <f t="shared" si="65"/>
        <v>0.0456</v>
      </c>
    </row>
    <row r="41" s="44" customFormat="1" ht="22.5" customHeight="1" spans="1:24">
      <c r="A41" s="45" t="s">
        <v>19</v>
      </c>
      <c r="B41" s="55">
        <v>1637494</v>
      </c>
      <c r="C41" s="55" t="s">
        <v>57</v>
      </c>
      <c r="D41" s="47" t="s">
        <v>26</v>
      </c>
      <c r="E41" s="56" t="s">
        <v>44</v>
      </c>
      <c r="F41" s="60" t="s">
        <v>23</v>
      </c>
      <c r="G41" s="61">
        <v>4</v>
      </c>
      <c r="H41" s="50">
        <v>1</v>
      </c>
      <c r="I41" s="50">
        <v>2</v>
      </c>
      <c r="J41" s="49">
        <v>2</v>
      </c>
      <c r="K41" s="49">
        <v>2</v>
      </c>
      <c r="L41" s="49">
        <v>2</v>
      </c>
      <c r="M41" s="63"/>
      <c r="N41" s="49">
        <f t="shared" si="66"/>
        <v>9</v>
      </c>
      <c r="O41" s="63">
        <v>2</v>
      </c>
      <c r="P41" s="49">
        <f t="shared" si="67"/>
        <v>18</v>
      </c>
      <c r="Q41" s="49">
        <f t="shared" si="68"/>
        <v>72</v>
      </c>
      <c r="R41" s="49">
        <v>7.93</v>
      </c>
      <c r="S41" s="49">
        <f t="shared" si="69"/>
        <v>17.96</v>
      </c>
      <c r="T41" s="49">
        <f t="shared" si="70"/>
        <v>15.86</v>
      </c>
      <c r="U41" s="49" t="s">
        <v>24</v>
      </c>
      <c r="V41" s="49">
        <f t="shared" si="71"/>
        <v>71.84</v>
      </c>
      <c r="W41" s="49">
        <f t="shared" si="72"/>
        <v>63.44</v>
      </c>
      <c r="X41" s="49">
        <f t="shared" si="64"/>
        <v>0.3696</v>
      </c>
    </row>
    <row r="42" s="44" customFormat="1" ht="22.5" customHeight="1" spans="1:24">
      <c r="A42" s="54" t="s">
        <v>19</v>
      </c>
      <c r="B42" s="55">
        <v>1637492</v>
      </c>
      <c r="C42" s="55" t="s">
        <v>58</v>
      </c>
      <c r="D42" s="57" t="s">
        <v>21</v>
      </c>
      <c r="E42" s="56" t="s">
        <v>43</v>
      </c>
      <c r="F42" s="60" t="s">
        <v>53</v>
      </c>
      <c r="G42" s="61">
        <v>2</v>
      </c>
      <c r="H42" s="50">
        <v>1</v>
      </c>
      <c r="I42" s="50">
        <v>2</v>
      </c>
      <c r="J42" s="49">
        <v>2</v>
      </c>
      <c r="K42" s="49">
        <v>2</v>
      </c>
      <c r="L42" s="49">
        <v>2</v>
      </c>
      <c r="M42" s="63"/>
      <c r="N42" s="49">
        <f t="shared" ref="N42:N44" si="73">SUM(H42:M42)</f>
        <v>9</v>
      </c>
      <c r="O42" s="63">
        <v>2</v>
      </c>
      <c r="P42" s="49">
        <f t="shared" ref="P42:P44" si="74">N42*O42</f>
        <v>18</v>
      </c>
      <c r="Q42" s="49">
        <f t="shared" ref="Q42:Q44" si="75">P42*G42</f>
        <v>36</v>
      </c>
      <c r="R42" s="49">
        <v>7.93</v>
      </c>
      <c r="S42" s="49">
        <f t="shared" si="69"/>
        <v>17.96</v>
      </c>
      <c r="T42" s="49">
        <f t="shared" ref="T42:T44" si="76">R42*O42</f>
        <v>15.86</v>
      </c>
      <c r="U42" s="49" t="s">
        <v>24</v>
      </c>
      <c r="V42" s="49">
        <f t="shared" ref="V42:V44" si="77">S42*G42</f>
        <v>35.92</v>
      </c>
      <c r="W42" s="49">
        <f t="shared" ref="W42:W44" si="78">T42*G42</f>
        <v>31.72</v>
      </c>
      <c r="X42" s="49">
        <f t="shared" ref="X42:X44" si="79">0.6*0.4*0.385*G42</f>
        <v>0.1848</v>
      </c>
    </row>
    <row r="43" s="44" customFormat="1" ht="22.5" customHeight="1" spans="1:24">
      <c r="A43" s="54" t="s">
        <v>19</v>
      </c>
      <c r="B43" s="55"/>
      <c r="C43" s="55"/>
      <c r="D43" s="58"/>
      <c r="E43" s="56"/>
      <c r="F43" s="60" t="s">
        <v>54</v>
      </c>
      <c r="G43" s="61">
        <v>1</v>
      </c>
      <c r="H43" s="50">
        <v>1</v>
      </c>
      <c r="I43" s="50">
        <v>2</v>
      </c>
      <c r="J43" s="49">
        <v>2</v>
      </c>
      <c r="K43" s="49">
        <v>2</v>
      </c>
      <c r="L43" s="49">
        <v>2</v>
      </c>
      <c r="M43" s="63"/>
      <c r="N43" s="49">
        <f t="shared" si="73"/>
        <v>9</v>
      </c>
      <c r="O43" s="63">
        <v>1</v>
      </c>
      <c r="P43" s="49">
        <f t="shared" si="74"/>
        <v>9</v>
      </c>
      <c r="Q43" s="49">
        <f t="shared" si="75"/>
        <v>9</v>
      </c>
      <c r="R43" s="49">
        <v>7.93</v>
      </c>
      <c r="S43" s="49">
        <f>T43+1</f>
        <v>8.93</v>
      </c>
      <c r="T43" s="49">
        <f t="shared" si="76"/>
        <v>7.93</v>
      </c>
      <c r="U43" s="49" t="s">
        <v>25</v>
      </c>
      <c r="V43" s="49">
        <f t="shared" si="77"/>
        <v>8.93</v>
      </c>
      <c r="W43" s="49">
        <f t="shared" si="78"/>
        <v>7.93</v>
      </c>
      <c r="X43" s="64">
        <f t="shared" ref="X43:X48" si="80">0.6*0.4*0.19*G43</f>
        <v>0.0456</v>
      </c>
    </row>
    <row r="44" s="44" customFormat="1" ht="22.5" customHeight="1" spans="1:24">
      <c r="A44" s="54" t="s">
        <v>19</v>
      </c>
      <c r="B44" s="55">
        <v>1637492</v>
      </c>
      <c r="C44" s="55" t="s">
        <v>58</v>
      </c>
      <c r="D44" s="47" t="s">
        <v>26</v>
      </c>
      <c r="E44" s="56" t="s">
        <v>44</v>
      </c>
      <c r="F44" s="60" t="s">
        <v>53</v>
      </c>
      <c r="G44" s="61">
        <v>2</v>
      </c>
      <c r="H44" s="50">
        <v>1</v>
      </c>
      <c r="I44" s="50">
        <v>2</v>
      </c>
      <c r="J44" s="49">
        <v>2</v>
      </c>
      <c r="K44" s="49">
        <v>2</v>
      </c>
      <c r="L44" s="49">
        <v>2</v>
      </c>
      <c r="M44" s="63"/>
      <c r="N44" s="49">
        <f t="shared" si="73"/>
        <v>9</v>
      </c>
      <c r="O44" s="63">
        <v>2</v>
      </c>
      <c r="P44" s="49">
        <f t="shared" si="74"/>
        <v>18</v>
      </c>
      <c r="Q44" s="49">
        <f t="shared" si="75"/>
        <v>36</v>
      </c>
      <c r="R44" s="49">
        <v>7.93</v>
      </c>
      <c r="S44" s="49">
        <f t="shared" si="69"/>
        <v>17.96</v>
      </c>
      <c r="T44" s="49">
        <f t="shared" si="76"/>
        <v>15.86</v>
      </c>
      <c r="U44" s="49" t="s">
        <v>24</v>
      </c>
      <c r="V44" s="49">
        <f t="shared" si="77"/>
        <v>35.92</v>
      </c>
      <c r="W44" s="49">
        <f t="shared" si="78"/>
        <v>31.72</v>
      </c>
      <c r="X44" s="49">
        <f t="shared" si="79"/>
        <v>0.1848</v>
      </c>
    </row>
    <row r="45" s="44" customFormat="1" ht="22.5" customHeight="1" spans="1:24">
      <c r="A45" s="54" t="s">
        <v>19</v>
      </c>
      <c r="B45" s="55">
        <v>1637491</v>
      </c>
      <c r="C45" s="55" t="s">
        <v>59</v>
      </c>
      <c r="D45" s="57" t="s">
        <v>21</v>
      </c>
      <c r="E45" s="56" t="s">
        <v>43</v>
      </c>
      <c r="F45" s="60" t="s">
        <v>53</v>
      </c>
      <c r="G45" s="61">
        <v>2</v>
      </c>
      <c r="H45" s="50">
        <v>1</v>
      </c>
      <c r="I45" s="50">
        <v>2</v>
      </c>
      <c r="J45" s="49">
        <v>2</v>
      </c>
      <c r="K45" s="49">
        <v>2</v>
      </c>
      <c r="L45" s="49">
        <v>2</v>
      </c>
      <c r="M45" s="63"/>
      <c r="N45" s="49">
        <f t="shared" ref="N45:N48" si="81">SUM(H45:M45)</f>
        <v>9</v>
      </c>
      <c r="O45" s="63">
        <v>2</v>
      </c>
      <c r="P45" s="49">
        <f t="shared" ref="P45:P48" si="82">N45*O45</f>
        <v>18</v>
      </c>
      <c r="Q45" s="49">
        <f t="shared" ref="Q45:Q48" si="83">P45*G45</f>
        <v>36</v>
      </c>
      <c r="R45" s="49">
        <v>7.93</v>
      </c>
      <c r="S45" s="49">
        <f t="shared" ref="S45:S48" si="84">T45+2.1</f>
        <v>17.96</v>
      </c>
      <c r="T45" s="49">
        <f t="shared" ref="T45:T48" si="85">R45*O45</f>
        <v>15.86</v>
      </c>
      <c r="U45" s="49" t="s">
        <v>24</v>
      </c>
      <c r="V45" s="49">
        <f t="shared" ref="V45:V48" si="86">S45*G45</f>
        <v>35.92</v>
      </c>
      <c r="W45" s="49">
        <f t="shared" ref="W45:W48" si="87">T45*G45</f>
        <v>31.72</v>
      </c>
      <c r="X45" s="49">
        <f t="shared" ref="X45:X48" si="88">0.6*0.4*0.385*G45</f>
        <v>0.1848</v>
      </c>
    </row>
    <row r="46" s="44" customFormat="1" ht="22.5" customHeight="1" spans="1:24">
      <c r="A46" s="54" t="s">
        <v>19</v>
      </c>
      <c r="B46" s="55"/>
      <c r="C46" s="55"/>
      <c r="D46" s="58"/>
      <c r="E46" s="56"/>
      <c r="F46" s="60" t="s">
        <v>54</v>
      </c>
      <c r="G46" s="61">
        <v>1</v>
      </c>
      <c r="H46" s="50">
        <v>1</v>
      </c>
      <c r="I46" s="50">
        <v>2</v>
      </c>
      <c r="J46" s="49">
        <v>2</v>
      </c>
      <c r="K46" s="49">
        <v>2</v>
      </c>
      <c r="L46" s="49">
        <v>2</v>
      </c>
      <c r="M46" s="63"/>
      <c r="N46" s="49">
        <f t="shared" si="81"/>
        <v>9</v>
      </c>
      <c r="O46" s="63">
        <v>1</v>
      </c>
      <c r="P46" s="49">
        <f t="shared" si="82"/>
        <v>9</v>
      </c>
      <c r="Q46" s="49">
        <f t="shared" si="83"/>
        <v>9</v>
      </c>
      <c r="R46" s="49">
        <v>7.93</v>
      </c>
      <c r="S46" s="49">
        <f>T46+1</f>
        <v>8.93</v>
      </c>
      <c r="T46" s="49">
        <f t="shared" si="85"/>
        <v>7.93</v>
      </c>
      <c r="U46" s="49" t="s">
        <v>25</v>
      </c>
      <c r="V46" s="49">
        <f t="shared" si="86"/>
        <v>8.93</v>
      </c>
      <c r="W46" s="49">
        <f t="shared" si="87"/>
        <v>7.93</v>
      </c>
      <c r="X46" s="64">
        <f t="shared" si="80"/>
        <v>0.0456</v>
      </c>
    </row>
    <row r="47" s="44" customFormat="1" ht="22.5" customHeight="1" spans="1:24">
      <c r="A47" s="54" t="s">
        <v>19</v>
      </c>
      <c r="B47" s="55">
        <v>1637491</v>
      </c>
      <c r="C47" s="55" t="s">
        <v>59</v>
      </c>
      <c r="D47" s="57" t="s">
        <v>26</v>
      </c>
      <c r="E47" s="56" t="s">
        <v>44</v>
      </c>
      <c r="F47" s="60" t="s">
        <v>53</v>
      </c>
      <c r="G47" s="61">
        <v>2</v>
      </c>
      <c r="H47" s="50">
        <v>1</v>
      </c>
      <c r="I47" s="50">
        <v>2</v>
      </c>
      <c r="J47" s="49">
        <v>2</v>
      </c>
      <c r="K47" s="49">
        <v>2</v>
      </c>
      <c r="L47" s="49">
        <v>2</v>
      </c>
      <c r="M47" s="63"/>
      <c r="N47" s="49">
        <f t="shared" si="81"/>
        <v>9</v>
      </c>
      <c r="O47" s="63">
        <v>2</v>
      </c>
      <c r="P47" s="49">
        <f t="shared" si="82"/>
        <v>18</v>
      </c>
      <c r="Q47" s="49">
        <f t="shared" si="83"/>
        <v>36</v>
      </c>
      <c r="R47" s="49">
        <v>7.93</v>
      </c>
      <c r="S47" s="49">
        <f t="shared" si="84"/>
        <v>17.96</v>
      </c>
      <c r="T47" s="49">
        <f t="shared" si="85"/>
        <v>15.86</v>
      </c>
      <c r="U47" s="49" t="s">
        <v>24</v>
      </c>
      <c r="V47" s="49">
        <f t="shared" si="86"/>
        <v>35.92</v>
      </c>
      <c r="W47" s="49">
        <f t="shared" si="87"/>
        <v>31.72</v>
      </c>
      <c r="X47" s="49">
        <f t="shared" si="88"/>
        <v>0.1848</v>
      </c>
    </row>
    <row r="48" s="44" customFormat="1" ht="22.5" customHeight="1" spans="1:24">
      <c r="A48" s="54" t="s">
        <v>19</v>
      </c>
      <c r="B48" s="55"/>
      <c r="C48" s="55"/>
      <c r="D48" s="58"/>
      <c r="E48" s="56"/>
      <c r="F48" s="60" t="s">
        <v>54</v>
      </c>
      <c r="G48" s="61">
        <v>1</v>
      </c>
      <c r="H48" s="50">
        <v>1</v>
      </c>
      <c r="I48" s="50">
        <v>2</v>
      </c>
      <c r="J48" s="49">
        <v>2</v>
      </c>
      <c r="K48" s="49">
        <v>2</v>
      </c>
      <c r="L48" s="49">
        <v>2</v>
      </c>
      <c r="M48" s="63"/>
      <c r="N48" s="49">
        <f t="shared" si="81"/>
        <v>9</v>
      </c>
      <c r="O48" s="63">
        <v>1</v>
      </c>
      <c r="P48" s="49">
        <f t="shared" si="82"/>
        <v>9</v>
      </c>
      <c r="Q48" s="49">
        <f t="shared" si="83"/>
        <v>9</v>
      </c>
      <c r="R48" s="49">
        <v>7.93</v>
      </c>
      <c r="S48" s="49">
        <f t="shared" si="84"/>
        <v>10.03</v>
      </c>
      <c r="T48" s="49">
        <f t="shared" si="85"/>
        <v>7.93</v>
      </c>
      <c r="U48" s="49" t="s">
        <v>25</v>
      </c>
      <c r="V48" s="49">
        <f t="shared" si="86"/>
        <v>10.03</v>
      </c>
      <c r="W48" s="49">
        <f t="shared" si="87"/>
        <v>7.93</v>
      </c>
      <c r="X48" s="64">
        <f t="shared" si="80"/>
        <v>0.0456</v>
      </c>
    </row>
    <row r="49" s="44" customFormat="1" ht="22.5" customHeight="1" spans="1:24">
      <c r="A49" s="45" t="s">
        <v>19</v>
      </c>
      <c r="B49" s="55">
        <v>1637490</v>
      </c>
      <c r="C49" s="55" t="s">
        <v>60</v>
      </c>
      <c r="D49" s="57" t="s">
        <v>21</v>
      </c>
      <c r="E49" s="56" t="s">
        <v>43</v>
      </c>
      <c r="F49" s="60" t="s">
        <v>53</v>
      </c>
      <c r="G49" s="61">
        <v>2</v>
      </c>
      <c r="H49" s="50">
        <v>1</v>
      </c>
      <c r="I49" s="50">
        <v>2</v>
      </c>
      <c r="J49" s="49">
        <v>2</v>
      </c>
      <c r="K49" s="49">
        <v>2</v>
      </c>
      <c r="L49" s="49">
        <v>2</v>
      </c>
      <c r="M49" s="63"/>
      <c r="N49" s="49">
        <f t="shared" ref="N49:N52" si="89">SUM(H49:M49)</f>
        <v>9</v>
      </c>
      <c r="O49" s="63">
        <v>2</v>
      </c>
      <c r="P49" s="49">
        <f t="shared" ref="P49:P52" si="90">N49*O49</f>
        <v>18</v>
      </c>
      <c r="Q49" s="49">
        <f t="shared" ref="Q49:Q52" si="91">P49*G49</f>
        <v>36</v>
      </c>
      <c r="R49" s="49">
        <v>7.93</v>
      </c>
      <c r="S49" s="49">
        <f t="shared" ref="S49:S52" si="92">T49+2.1</f>
        <v>17.96</v>
      </c>
      <c r="T49" s="49">
        <f t="shared" ref="T49:T52" si="93">R49*O49</f>
        <v>15.86</v>
      </c>
      <c r="U49" s="49" t="s">
        <v>24</v>
      </c>
      <c r="V49" s="49">
        <f t="shared" ref="V49:V52" si="94">S49*G49</f>
        <v>35.92</v>
      </c>
      <c r="W49" s="49">
        <f t="shared" ref="W49:W52" si="95">T49*G49</f>
        <v>31.72</v>
      </c>
      <c r="X49" s="49">
        <f t="shared" ref="X49:X52" si="96">0.6*0.4*0.385*G49</f>
        <v>0.1848</v>
      </c>
    </row>
    <row r="50" s="44" customFormat="1" ht="22.5" customHeight="1" spans="1:24">
      <c r="A50" s="45" t="s">
        <v>19</v>
      </c>
      <c r="B50" s="55"/>
      <c r="C50" s="55"/>
      <c r="D50" s="58"/>
      <c r="E50" s="56"/>
      <c r="F50" s="60" t="s">
        <v>54</v>
      </c>
      <c r="G50" s="61">
        <v>1</v>
      </c>
      <c r="H50" s="50">
        <v>1</v>
      </c>
      <c r="I50" s="50">
        <v>2</v>
      </c>
      <c r="J50" s="49">
        <v>2</v>
      </c>
      <c r="K50" s="49">
        <v>2</v>
      </c>
      <c r="L50" s="49">
        <v>2</v>
      </c>
      <c r="M50" s="63"/>
      <c r="N50" s="49">
        <f t="shared" si="89"/>
        <v>9</v>
      </c>
      <c r="O50" s="63">
        <v>1</v>
      </c>
      <c r="P50" s="49">
        <f t="shared" si="90"/>
        <v>9</v>
      </c>
      <c r="Q50" s="49">
        <f t="shared" si="91"/>
        <v>9</v>
      </c>
      <c r="R50" s="49">
        <v>7.93</v>
      </c>
      <c r="S50" s="49">
        <f>T50+1</f>
        <v>8.93</v>
      </c>
      <c r="T50" s="49">
        <f t="shared" si="93"/>
        <v>7.93</v>
      </c>
      <c r="U50" s="49" t="s">
        <v>25</v>
      </c>
      <c r="V50" s="49">
        <f t="shared" si="94"/>
        <v>8.93</v>
      </c>
      <c r="W50" s="49">
        <f t="shared" si="95"/>
        <v>7.93</v>
      </c>
      <c r="X50" s="64">
        <f t="shared" ref="X50:X54" si="97">0.6*0.4*0.19*G50</f>
        <v>0.0456</v>
      </c>
    </row>
    <row r="51" s="44" customFormat="1" ht="22.5" customHeight="1" spans="1:24">
      <c r="A51" s="45" t="s">
        <v>19</v>
      </c>
      <c r="B51" s="55">
        <v>1637490</v>
      </c>
      <c r="C51" s="55" t="s">
        <v>60</v>
      </c>
      <c r="D51" s="57" t="s">
        <v>26</v>
      </c>
      <c r="E51" s="56" t="s">
        <v>44</v>
      </c>
      <c r="F51" s="60" t="s">
        <v>23</v>
      </c>
      <c r="G51" s="61">
        <v>4</v>
      </c>
      <c r="H51" s="50">
        <v>1</v>
      </c>
      <c r="I51" s="50">
        <v>2</v>
      </c>
      <c r="J51" s="49">
        <v>2</v>
      </c>
      <c r="K51" s="49">
        <v>2</v>
      </c>
      <c r="L51" s="49">
        <v>2</v>
      </c>
      <c r="M51" s="63"/>
      <c r="N51" s="49">
        <f t="shared" si="89"/>
        <v>9</v>
      </c>
      <c r="O51" s="63">
        <v>2</v>
      </c>
      <c r="P51" s="49">
        <f t="shared" si="90"/>
        <v>18</v>
      </c>
      <c r="Q51" s="49">
        <f t="shared" si="91"/>
        <v>72</v>
      </c>
      <c r="R51" s="49">
        <v>7.93</v>
      </c>
      <c r="S51" s="49">
        <f t="shared" si="92"/>
        <v>17.96</v>
      </c>
      <c r="T51" s="49">
        <f t="shared" si="93"/>
        <v>15.86</v>
      </c>
      <c r="U51" s="49" t="s">
        <v>24</v>
      </c>
      <c r="V51" s="49">
        <f t="shared" si="94"/>
        <v>71.84</v>
      </c>
      <c r="W51" s="49">
        <f t="shared" si="95"/>
        <v>63.44</v>
      </c>
      <c r="X51" s="49">
        <f t="shared" si="96"/>
        <v>0.3696</v>
      </c>
    </row>
    <row r="52" s="44" customFormat="1" ht="22.5" customHeight="1" spans="1:24">
      <c r="A52" s="45" t="s">
        <v>19</v>
      </c>
      <c r="B52" s="55"/>
      <c r="C52" s="55"/>
      <c r="D52" s="58"/>
      <c r="E52" s="56"/>
      <c r="F52" s="60" t="s">
        <v>61</v>
      </c>
      <c r="G52" s="61">
        <v>1</v>
      </c>
      <c r="H52" s="50">
        <v>1</v>
      </c>
      <c r="I52" s="50">
        <v>2</v>
      </c>
      <c r="J52" s="49">
        <v>2</v>
      </c>
      <c r="K52" s="49">
        <v>2</v>
      </c>
      <c r="L52" s="49">
        <v>2</v>
      </c>
      <c r="M52" s="63"/>
      <c r="N52" s="49">
        <f t="shared" si="89"/>
        <v>9</v>
      </c>
      <c r="O52" s="63">
        <v>1</v>
      </c>
      <c r="P52" s="49">
        <f t="shared" si="90"/>
        <v>9</v>
      </c>
      <c r="Q52" s="49">
        <f t="shared" si="91"/>
        <v>9</v>
      </c>
      <c r="R52" s="49">
        <v>7.93</v>
      </c>
      <c r="S52" s="49">
        <f t="shared" si="92"/>
        <v>10.03</v>
      </c>
      <c r="T52" s="49">
        <f t="shared" si="93"/>
        <v>7.93</v>
      </c>
      <c r="U52" s="49" t="s">
        <v>25</v>
      </c>
      <c r="V52" s="49">
        <f t="shared" si="94"/>
        <v>10.03</v>
      </c>
      <c r="W52" s="49">
        <f t="shared" si="95"/>
        <v>7.93</v>
      </c>
      <c r="X52" s="64">
        <f t="shared" si="97"/>
        <v>0.0456</v>
      </c>
    </row>
    <row r="53" s="44" customFormat="1" ht="22.5" customHeight="1" spans="1:24">
      <c r="A53" s="45" t="s">
        <v>19</v>
      </c>
      <c r="B53" s="55">
        <v>1637504</v>
      </c>
      <c r="C53" s="55" t="s">
        <v>62</v>
      </c>
      <c r="D53" s="50" t="s">
        <v>21</v>
      </c>
      <c r="E53" s="56" t="s">
        <v>38</v>
      </c>
      <c r="F53" s="62" t="s">
        <v>28</v>
      </c>
      <c r="G53" s="61">
        <v>5</v>
      </c>
      <c r="H53" s="61"/>
      <c r="I53" s="50">
        <v>2</v>
      </c>
      <c r="J53" s="49">
        <v>2</v>
      </c>
      <c r="K53" s="49">
        <v>2</v>
      </c>
      <c r="L53" s="49">
        <v>2</v>
      </c>
      <c r="M53" s="49">
        <v>1</v>
      </c>
      <c r="N53" s="49">
        <f t="shared" ref="N53:N58" si="98">SUM(H53:M53)</f>
        <v>9</v>
      </c>
      <c r="O53" s="63">
        <v>2</v>
      </c>
      <c r="P53" s="49">
        <f t="shared" ref="P53:P58" si="99">N53*O53</f>
        <v>18</v>
      </c>
      <c r="Q53" s="49">
        <f t="shared" ref="Q53:Q58" si="100">P53*G53</f>
        <v>90</v>
      </c>
      <c r="R53" s="49">
        <v>7.93</v>
      </c>
      <c r="S53" s="49">
        <f t="shared" ref="S53:S58" si="101">T53+2.1</f>
        <v>17.96</v>
      </c>
      <c r="T53" s="49">
        <f t="shared" ref="T53:T58" si="102">R53*O53</f>
        <v>15.86</v>
      </c>
      <c r="U53" s="49" t="s">
        <v>24</v>
      </c>
      <c r="V53" s="49">
        <f t="shared" ref="V53:V58" si="103">S53*G53</f>
        <v>89.8</v>
      </c>
      <c r="W53" s="49">
        <f t="shared" ref="W53:W58" si="104">T53*G53</f>
        <v>79.3</v>
      </c>
      <c r="X53" s="49">
        <f t="shared" ref="X53:X58" si="105">0.6*0.4*0.385*G53</f>
        <v>0.462</v>
      </c>
    </row>
    <row r="54" s="44" customFormat="1" ht="22.5" customHeight="1" spans="1:24">
      <c r="A54" s="45" t="s">
        <v>19</v>
      </c>
      <c r="B54" s="55"/>
      <c r="C54" s="55"/>
      <c r="D54" s="50"/>
      <c r="E54" s="56"/>
      <c r="F54" s="62" t="s">
        <v>47</v>
      </c>
      <c r="G54" s="61">
        <v>1</v>
      </c>
      <c r="H54" s="61"/>
      <c r="I54" s="50">
        <v>2</v>
      </c>
      <c r="J54" s="49">
        <v>2</v>
      </c>
      <c r="K54" s="49">
        <v>2</v>
      </c>
      <c r="L54" s="49">
        <v>2</v>
      </c>
      <c r="M54" s="49">
        <v>1</v>
      </c>
      <c r="N54" s="49">
        <f t="shared" si="98"/>
        <v>9</v>
      </c>
      <c r="O54" s="63">
        <v>1</v>
      </c>
      <c r="P54" s="49">
        <f t="shared" si="99"/>
        <v>9</v>
      </c>
      <c r="Q54" s="49">
        <f t="shared" si="100"/>
        <v>9</v>
      </c>
      <c r="R54" s="49">
        <v>8</v>
      </c>
      <c r="S54" s="49">
        <f>T54+1</f>
        <v>9</v>
      </c>
      <c r="T54" s="49">
        <v>8</v>
      </c>
      <c r="U54" s="49" t="s">
        <v>25</v>
      </c>
      <c r="V54" s="49">
        <f t="shared" si="103"/>
        <v>9</v>
      </c>
      <c r="W54" s="49">
        <f t="shared" si="104"/>
        <v>8</v>
      </c>
      <c r="X54" s="64">
        <f t="shared" si="97"/>
        <v>0.0456</v>
      </c>
    </row>
    <row r="55" s="44" customFormat="1" ht="22.5" customHeight="1" spans="1:24">
      <c r="A55" s="45" t="s">
        <v>19</v>
      </c>
      <c r="B55" s="55">
        <v>1637504</v>
      </c>
      <c r="C55" s="55" t="s">
        <v>62</v>
      </c>
      <c r="D55" s="57" t="s">
        <v>26</v>
      </c>
      <c r="E55" s="56" t="s">
        <v>40</v>
      </c>
      <c r="F55" s="62" t="s">
        <v>28</v>
      </c>
      <c r="G55" s="61">
        <v>5</v>
      </c>
      <c r="H55" s="61"/>
      <c r="I55" s="50">
        <v>2</v>
      </c>
      <c r="J55" s="49">
        <v>2</v>
      </c>
      <c r="K55" s="49">
        <v>2</v>
      </c>
      <c r="L55" s="49">
        <v>2</v>
      </c>
      <c r="M55" s="49">
        <v>1</v>
      </c>
      <c r="N55" s="49">
        <f t="shared" si="98"/>
        <v>9</v>
      </c>
      <c r="O55" s="63">
        <v>2</v>
      </c>
      <c r="P55" s="49">
        <f t="shared" si="99"/>
        <v>18</v>
      </c>
      <c r="Q55" s="49">
        <f t="shared" si="100"/>
        <v>90</v>
      </c>
      <c r="R55" s="49">
        <v>7.93</v>
      </c>
      <c r="S55" s="49">
        <f t="shared" si="101"/>
        <v>17.96</v>
      </c>
      <c r="T55" s="49">
        <f t="shared" si="102"/>
        <v>15.86</v>
      </c>
      <c r="U55" s="49" t="s">
        <v>24</v>
      </c>
      <c r="V55" s="49">
        <f t="shared" si="103"/>
        <v>89.8</v>
      </c>
      <c r="W55" s="49">
        <f t="shared" si="104"/>
        <v>79.3</v>
      </c>
      <c r="X55" s="49">
        <f t="shared" si="105"/>
        <v>0.462</v>
      </c>
    </row>
    <row r="56" s="44" customFormat="1" ht="22.5" customHeight="1" spans="1:24">
      <c r="A56" s="45" t="s">
        <v>19</v>
      </c>
      <c r="B56" s="55"/>
      <c r="C56" s="55"/>
      <c r="D56" s="58"/>
      <c r="E56" s="56"/>
      <c r="F56" s="62" t="s">
        <v>47</v>
      </c>
      <c r="G56" s="61">
        <v>1</v>
      </c>
      <c r="H56" s="61"/>
      <c r="I56" s="50">
        <v>2</v>
      </c>
      <c r="J56" s="49">
        <v>2</v>
      </c>
      <c r="K56" s="49">
        <v>2</v>
      </c>
      <c r="L56" s="49">
        <v>2</v>
      </c>
      <c r="M56" s="49">
        <v>1</v>
      </c>
      <c r="N56" s="49">
        <f t="shared" si="98"/>
        <v>9</v>
      </c>
      <c r="O56" s="63">
        <v>1</v>
      </c>
      <c r="P56" s="49">
        <f t="shared" si="99"/>
        <v>9</v>
      </c>
      <c r="Q56" s="49">
        <f t="shared" si="100"/>
        <v>9</v>
      </c>
      <c r="R56" s="49">
        <v>8</v>
      </c>
      <c r="S56" s="49">
        <f t="shared" si="101"/>
        <v>10.1</v>
      </c>
      <c r="T56" s="49">
        <f t="shared" si="102"/>
        <v>8</v>
      </c>
      <c r="U56" s="49" t="s">
        <v>25</v>
      </c>
      <c r="V56" s="49">
        <f t="shared" si="103"/>
        <v>10.1</v>
      </c>
      <c r="W56" s="49">
        <f t="shared" si="104"/>
        <v>8</v>
      </c>
      <c r="X56" s="64">
        <f>0.6*0.4*0.19*G56</f>
        <v>0.0456</v>
      </c>
    </row>
    <row r="57" s="44" customFormat="1" ht="22.5" customHeight="1" spans="1:24">
      <c r="A57" s="45" t="s">
        <v>19</v>
      </c>
      <c r="B57" s="55">
        <v>1637489</v>
      </c>
      <c r="C57" s="55" t="s">
        <v>63</v>
      </c>
      <c r="D57" s="50" t="s">
        <v>21</v>
      </c>
      <c r="E57" s="56" t="s">
        <v>43</v>
      </c>
      <c r="F57" s="60" t="s">
        <v>35</v>
      </c>
      <c r="G57" s="61">
        <v>1</v>
      </c>
      <c r="H57" s="50">
        <v>1</v>
      </c>
      <c r="I57" s="50">
        <v>2</v>
      </c>
      <c r="J57" s="49">
        <v>2</v>
      </c>
      <c r="K57" s="49">
        <v>2</v>
      </c>
      <c r="L57" s="49">
        <v>2</v>
      </c>
      <c r="M57" s="63"/>
      <c r="N57" s="49">
        <f t="shared" si="98"/>
        <v>9</v>
      </c>
      <c r="O57" s="63">
        <v>2</v>
      </c>
      <c r="P57" s="49">
        <f t="shared" si="99"/>
        <v>18</v>
      </c>
      <c r="Q57" s="49">
        <f t="shared" si="100"/>
        <v>18</v>
      </c>
      <c r="R57" s="49">
        <v>7.93</v>
      </c>
      <c r="S57" s="49">
        <f t="shared" si="101"/>
        <v>17.96</v>
      </c>
      <c r="T57" s="49">
        <f t="shared" si="102"/>
        <v>15.86</v>
      </c>
      <c r="U57" s="49" t="s">
        <v>24</v>
      </c>
      <c r="V57" s="49">
        <f t="shared" si="103"/>
        <v>17.96</v>
      </c>
      <c r="W57" s="49">
        <f t="shared" si="104"/>
        <v>15.86</v>
      </c>
      <c r="X57" s="49">
        <f t="shared" si="105"/>
        <v>0.0924</v>
      </c>
    </row>
    <row r="58" s="44" customFormat="1" ht="22.5" customHeight="1" spans="1:24">
      <c r="A58" s="45" t="s">
        <v>19</v>
      </c>
      <c r="B58" s="55">
        <v>1637489</v>
      </c>
      <c r="C58" s="55" t="s">
        <v>63</v>
      </c>
      <c r="D58" s="56" t="s">
        <v>26</v>
      </c>
      <c r="E58" s="56" t="s">
        <v>44</v>
      </c>
      <c r="F58" s="60" t="s">
        <v>35</v>
      </c>
      <c r="G58" s="61">
        <v>1</v>
      </c>
      <c r="H58" s="50">
        <v>1</v>
      </c>
      <c r="I58" s="50">
        <v>2</v>
      </c>
      <c r="J58" s="49">
        <v>2</v>
      </c>
      <c r="K58" s="49">
        <v>2</v>
      </c>
      <c r="L58" s="49">
        <v>2</v>
      </c>
      <c r="M58" s="63"/>
      <c r="N58" s="49">
        <f t="shared" si="98"/>
        <v>9</v>
      </c>
      <c r="O58" s="63">
        <v>1</v>
      </c>
      <c r="P58" s="49">
        <f t="shared" si="99"/>
        <v>9</v>
      </c>
      <c r="Q58" s="49">
        <f t="shared" si="100"/>
        <v>9</v>
      </c>
      <c r="R58" s="49">
        <v>7.93</v>
      </c>
      <c r="S58" s="49">
        <f t="shared" si="101"/>
        <v>10.03</v>
      </c>
      <c r="T58" s="49">
        <f t="shared" si="102"/>
        <v>7.93</v>
      </c>
      <c r="U58" s="49" t="s">
        <v>25</v>
      </c>
      <c r="V58" s="49">
        <f t="shared" si="103"/>
        <v>10.03</v>
      </c>
      <c r="W58" s="49">
        <f t="shared" si="104"/>
        <v>7.93</v>
      </c>
      <c r="X58" s="64">
        <f>0.6*0.4*0.19*G58</f>
        <v>0.0456</v>
      </c>
    </row>
    <row r="59" spans="7:24">
      <c r="G59" s="14">
        <f>SUBTOTAL(9,G3:G58)</f>
        <v>139</v>
      </c>
      <c r="Q59" s="12">
        <f>SUBTOTAL(9,Q3:Q58)</f>
        <v>2313</v>
      </c>
      <c r="V59" s="1">
        <f>SUBTOTAL(9,V3:V58)</f>
        <v>2315.89</v>
      </c>
      <c r="W59" s="1">
        <f>SUBTOTAL(9,W3:W58)</f>
        <v>2038.29</v>
      </c>
      <c r="X59" s="1">
        <f>SUBTOTAL(9,X3:X58)</f>
        <v>11.9076</v>
      </c>
    </row>
  </sheetData>
  <autoFilter xmlns:etc="http://www.wps.cn/officeDocument/2017/etCustomData" ref="A2:AE58" etc:filterBottomFollowUsedRange="0">
    <extLst/>
  </autoFilter>
  <mergeCells count="73">
    <mergeCell ref="A1:X1"/>
    <mergeCell ref="B3:B4"/>
    <mergeCell ref="B6:B7"/>
    <mergeCell ref="B10:B11"/>
    <mergeCell ref="B14:B15"/>
    <mergeCell ref="B19:B20"/>
    <mergeCell ref="B21:B22"/>
    <mergeCell ref="B23:B24"/>
    <mergeCell ref="B28:B29"/>
    <mergeCell ref="B31:B32"/>
    <mergeCell ref="B33:B34"/>
    <mergeCell ref="B39:B40"/>
    <mergeCell ref="B42:B43"/>
    <mergeCell ref="B45:B46"/>
    <mergeCell ref="B47:B48"/>
    <mergeCell ref="B49:B50"/>
    <mergeCell ref="B51:B52"/>
    <mergeCell ref="B53:B54"/>
    <mergeCell ref="B55:B56"/>
    <mergeCell ref="C3:C4"/>
    <mergeCell ref="C6:C7"/>
    <mergeCell ref="C10:C11"/>
    <mergeCell ref="C14:C15"/>
    <mergeCell ref="C19:C20"/>
    <mergeCell ref="C21:C22"/>
    <mergeCell ref="C23:C24"/>
    <mergeCell ref="C28:C29"/>
    <mergeCell ref="C31:C32"/>
    <mergeCell ref="C33:C34"/>
    <mergeCell ref="C39:C40"/>
    <mergeCell ref="C42:C43"/>
    <mergeCell ref="C45:C46"/>
    <mergeCell ref="C47:C48"/>
    <mergeCell ref="C49:C50"/>
    <mergeCell ref="C51:C52"/>
    <mergeCell ref="C53:C54"/>
    <mergeCell ref="C55:C56"/>
    <mergeCell ref="D3:D4"/>
    <mergeCell ref="D6:D7"/>
    <mergeCell ref="D10:D11"/>
    <mergeCell ref="D14:D15"/>
    <mergeCell ref="D19:D20"/>
    <mergeCell ref="D21:D22"/>
    <mergeCell ref="D23:D24"/>
    <mergeCell ref="D28:D29"/>
    <mergeCell ref="D31:D32"/>
    <mergeCell ref="D33:D34"/>
    <mergeCell ref="D39:D40"/>
    <mergeCell ref="D42:D43"/>
    <mergeCell ref="D45:D46"/>
    <mergeCell ref="D47:D48"/>
    <mergeCell ref="D49:D50"/>
    <mergeCell ref="D51:D52"/>
    <mergeCell ref="D53:D54"/>
    <mergeCell ref="D55:D56"/>
    <mergeCell ref="E3:E4"/>
    <mergeCell ref="E6:E7"/>
    <mergeCell ref="E10:E11"/>
    <mergeCell ref="E14:E15"/>
    <mergeCell ref="E19:E20"/>
    <mergeCell ref="E21:E22"/>
    <mergeCell ref="E23:E24"/>
    <mergeCell ref="E28:E29"/>
    <mergeCell ref="E31:E32"/>
    <mergeCell ref="E33:E34"/>
    <mergeCell ref="E39:E40"/>
    <mergeCell ref="E42:E43"/>
    <mergeCell ref="E45:E46"/>
    <mergeCell ref="E47:E48"/>
    <mergeCell ref="E49:E50"/>
    <mergeCell ref="E51:E52"/>
    <mergeCell ref="E53:E54"/>
    <mergeCell ref="E55:E56"/>
  </mergeCells>
  <pageMargins left="0.196527777777778" right="0" top="0.196527777777778" bottom="0" header="0.298611111111111" footer="0.298611111111111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E30"/>
  <sheetViews>
    <sheetView zoomScale="70" zoomScaleNormal="70" workbookViewId="0">
      <selection activeCell="A24" sqref="A24"/>
    </sheetView>
  </sheetViews>
  <sheetFormatPr defaultColWidth="9" defaultRowHeight="15"/>
  <cols>
    <col min="1" max="2" width="13" style="1" customWidth="1"/>
    <col min="3" max="3" width="15.8571428571429" style="1" customWidth="1"/>
    <col min="4" max="4" width="15.5809523809524" style="1" customWidth="1"/>
    <col min="5" max="5" width="16.7714285714286" style="1" customWidth="1"/>
    <col min="6" max="6" width="9.22857142857143" style="12" customWidth="1"/>
    <col min="7" max="7" width="9.22857142857143" style="13" customWidth="1"/>
    <col min="8" max="8" width="5.27619047619048" style="13" customWidth="1"/>
    <col min="9" max="13" width="5.27619047619048" style="1" customWidth="1"/>
    <col min="14" max="14" width="11.5904761904762" style="1" customWidth="1"/>
    <col min="15" max="15" width="8.90476190476191" style="1" customWidth="1"/>
    <col min="16" max="17" width="9.08571428571429" style="1" customWidth="1"/>
    <col min="18" max="18" width="13.3333333333333" style="13" customWidth="1"/>
    <col min="19" max="19" width="13.3333333333333" style="14" customWidth="1"/>
    <col min="20" max="20" width="13.3333333333333" style="12" customWidth="1"/>
    <col min="21" max="21" width="15.1047619047619" style="12" customWidth="1"/>
    <col min="22" max="23" width="9.33333333333333" style="1" customWidth="1"/>
    <col min="24" max="24" width="11.1047619047619" style="1" customWidth="1"/>
    <col min="25" max="31" width="9.1047619047619" style="1" customWidth="1"/>
    <col min="32" max="16384" width="9" style="1"/>
  </cols>
  <sheetData>
    <row r="1" ht="28.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4"/>
      <c r="Z1" s="14"/>
      <c r="AA1" s="14"/>
      <c r="AB1" s="14"/>
      <c r="AC1" s="14"/>
      <c r="AD1" s="14"/>
      <c r="AE1" s="14"/>
    </row>
    <row r="2" ht="31" customHeight="1" spans="1:3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>
        <v>34</v>
      </c>
      <c r="I2" s="16">
        <v>36</v>
      </c>
      <c r="J2" s="16">
        <v>38</v>
      </c>
      <c r="K2" s="16">
        <v>40</v>
      </c>
      <c r="L2" s="16">
        <v>42</v>
      </c>
      <c r="M2" s="16">
        <v>44</v>
      </c>
      <c r="N2" s="15" t="s">
        <v>8</v>
      </c>
      <c r="O2" s="15" t="s">
        <v>9</v>
      </c>
      <c r="P2" s="15" t="s">
        <v>10</v>
      </c>
      <c r="Q2" s="15" t="s">
        <v>11</v>
      </c>
      <c r="R2" s="15" t="s">
        <v>12</v>
      </c>
      <c r="S2" s="15" t="s">
        <v>13</v>
      </c>
      <c r="T2" s="15" t="s">
        <v>14</v>
      </c>
      <c r="U2" s="15" t="s">
        <v>15</v>
      </c>
      <c r="V2" s="15" t="s">
        <v>16</v>
      </c>
      <c r="W2" s="15" t="s">
        <v>17</v>
      </c>
      <c r="X2" s="15" t="s">
        <v>18</v>
      </c>
      <c r="Y2" s="14"/>
      <c r="Z2" s="14"/>
      <c r="AA2" s="14"/>
      <c r="AB2" s="14"/>
      <c r="AC2" s="14"/>
      <c r="AD2" s="14"/>
      <c r="AE2" s="14"/>
    </row>
    <row r="3" s="11" customFormat="1" ht="22.5" customHeight="1" spans="1:24">
      <c r="A3" s="17" t="s">
        <v>19</v>
      </c>
      <c r="B3" s="18">
        <v>1637321</v>
      </c>
      <c r="C3" s="18" t="s">
        <v>20</v>
      </c>
      <c r="D3" s="19" t="s">
        <v>26</v>
      </c>
      <c r="E3" s="19" t="s">
        <v>27</v>
      </c>
      <c r="F3" s="20" t="s">
        <v>28</v>
      </c>
      <c r="G3" s="21">
        <v>5</v>
      </c>
      <c r="H3" s="22">
        <v>1</v>
      </c>
      <c r="I3" s="22">
        <v>2</v>
      </c>
      <c r="J3" s="21">
        <v>2</v>
      </c>
      <c r="K3" s="21">
        <v>2</v>
      </c>
      <c r="L3" s="21">
        <v>2</v>
      </c>
      <c r="M3" s="21"/>
      <c r="N3" s="21">
        <f t="shared" ref="N3:N6" si="0">SUM(H3:L3)</f>
        <v>9</v>
      </c>
      <c r="O3" s="21">
        <v>2</v>
      </c>
      <c r="P3" s="21">
        <f t="shared" ref="P3:P21" si="1">N3*O3</f>
        <v>18</v>
      </c>
      <c r="Q3" s="21">
        <f t="shared" ref="Q3:Q21" si="2">P3*G3</f>
        <v>90</v>
      </c>
      <c r="R3" s="21">
        <v>7.93</v>
      </c>
      <c r="S3" s="21">
        <f t="shared" ref="S3:S28" si="3">T3+2.1</f>
        <v>17.96</v>
      </c>
      <c r="T3" s="21">
        <f t="shared" ref="T3:T28" si="4">R3*O3</f>
        <v>15.86</v>
      </c>
      <c r="U3" s="21" t="s">
        <v>24</v>
      </c>
      <c r="V3" s="21">
        <f t="shared" ref="V3:V21" si="5">S3*G3</f>
        <v>89.8</v>
      </c>
      <c r="W3" s="21">
        <f t="shared" ref="W3:W21" si="6">T3*G3</f>
        <v>79.3</v>
      </c>
      <c r="X3" s="21">
        <f t="shared" ref="X3:X8" si="7">0.6*0.4*0.385*G3</f>
        <v>0.462</v>
      </c>
    </row>
    <row r="4" s="11" customFormat="1" ht="22.5" customHeight="1" spans="1:24">
      <c r="A4" s="23" t="s">
        <v>19</v>
      </c>
      <c r="B4" s="24">
        <v>1637301</v>
      </c>
      <c r="C4" s="24" t="s">
        <v>29</v>
      </c>
      <c r="D4" s="19" t="s">
        <v>26</v>
      </c>
      <c r="E4" s="25" t="s">
        <v>31</v>
      </c>
      <c r="F4" s="20" t="s">
        <v>23</v>
      </c>
      <c r="G4" s="21">
        <v>4</v>
      </c>
      <c r="H4" s="22">
        <v>1</v>
      </c>
      <c r="I4" s="22">
        <v>2</v>
      </c>
      <c r="J4" s="21">
        <v>2</v>
      </c>
      <c r="K4" s="21">
        <v>2</v>
      </c>
      <c r="L4" s="21">
        <v>2</v>
      </c>
      <c r="M4" s="21"/>
      <c r="N4" s="21">
        <f t="shared" si="0"/>
        <v>9</v>
      </c>
      <c r="O4" s="21">
        <v>2</v>
      </c>
      <c r="P4" s="21">
        <f t="shared" si="1"/>
        <v>18</v>
      </c>
      <c r="Q4" s="21">
        <f t="shared" si="2"/>
        <v>72</v>
      </c>
      <c r="R4" s="21">
        <v>7.93</v>
      </c>
      <c r="S4" s="21">
        <f t="shared" si="3"/>
        <v>17.96</v>
      </c>
      <c r="T4" s="21">
        <f t="shared" si="4"/>
        <v>15.86</v>
      </c>
      <c r="U4" s="21" t="s">
        <v>24</v>
      </c>
      <c r="V4" s="21">
        <f t="shared" si="5"/>
        <v>71.84</v>
      </c>
      <c r="W4" s="21">
        <f t="shared" si="6"/>
        <v>63.44</v>
      </c>
      <c r="X4" s="21">
        <f t="shared" si="7"/>
        <v>0.3696</v>
      </c>
    </row>
    <row r="5" s="11" customFormat="1" ht="22.5" customHeight="1" spans="1:24">
      <c r="A5" s="23" t="s">
        <v>19</v>
      </c>
      <c r="B5" s="18">
        <v>1637181</v>
      </c>
      <c r="C5" s="18" t="s">
        <v>32</v>
      </c>
      <c r="D5" s="26" t="s">
        <v>26</v>
      </c>
      <c r="E5" s="19" t="s">
        <v>34</v>
      </c>
      <c r="F5" s="20" t="s">
        <v>35</v>
      </c>
      <c r="G5" s="21">
        <v>1</v>
      </c>
      <c r="H5" s="22">
        <v>1</v>
      </c>
      <c r="I5" s="22">
        <v>2</v>
      </c>
      <c r="J5" s="21">
        <v>2</v>
      </c>
      <c r="K5" s="21">
        <v>2</v>
      </c>
      <c r="L5" s="21">
        <v>2</v>
      </c>
      <c r="M5" s="21"/>
      <c r="N5" s="21">
        <f t="shared" si="0"/>
        <v>9</v>
      </c>
      <c r="O5" s="21">
        <v>2</v>
      </c>
      <c r="P5" s="21">
        <f t="shared" si="1"/>
        <v>18</v>
      </c>
      <c r="Q5" s="21">
        <f t="shared" si="2"/>
        <v>18</v>
      </c>
      <c r="R5" s="21">
        <v>7.93</v>
      </c>
      <c r="S5" s="21">
        <f t="shared" si="3"/>
        <v>17.96</v>
      </c>
      <c r="T5" s="21">
        <f t="shared" si="4"/>
        <v>15.86</v>
      </c>
      <c r="U5" s="21" t="s">
        <v>24</v>
      </c>
      <c r="V5" s="21">
        <f t="shared" si="5"/>
        <v>17.96</v>
      </c>
      <c r="W5" s="21">
        <f t="shared" si="6"/>
        <v>15.86</v>
      </c>
      <c r="X5" s="21">
        <f t="shared" si="7"/>
        <v>0.0924</v>
      </c>
    </row>
    <row r="6" s="11" customFormat="1" ht="22.5" customHeight="1" spans="1:24">
      <c r="A6" s="23" t="s">
        <v>19</v>
      </c>
      <c r="B6" s="27"/>
      <c r="C6" s="27"/>
      <c r="D6" s="28"/>
      <c r="E6" s="29"/>
      <c r="F6" s="20" t="s">
        <v>36</v>
      </c>
      <c r="G6" s="21">
        <v>1</v>
      </c>
      <c r="H6" s="22">
        <v>1</v>
      </c>
      <c r="I6" s="22">
        <v>2</v>
      </c>
      <c r="J6" s="21">
        <v>2</v>
      </c>
      <c r="K6" s="21">
        <v>2</v>
      </c>
      <c r="L6" s="21">
        <v>2</v>
      </c>
      <c r="M6" s="21"/>
      <c r="N6" s="21">
        <f t="shared" si="0"/>
        <v>9</v>
      </c>
      <c r="O6" s="21">
        <v>1</v>
      </c>
      <c r="P6" s="21">
        <f t="shared" si="1"/>
        <v>9</v>
      </c>
      <c r="Q6" s="21">
        <f t="shared" si="2"/>
        <v>9</v>
      </c>
      <c r="R6" s="21">
        <v>7.93</v>
      </c>
      <c r="S6" s="21">
        <f t="shared" si="3"/>
        <v>10.03</v>
      </c>
      <c r="T6" s="21">
        <f t="shared" si="4"/>
        <v>7.93</v>
      </c>
      <c r="U6" s="21" t="s">
        <v>25</v>
      </c>
      <c r="V6" s="21">
        <f t="shared" si="5"/>
        <v>10.03</v>
      </c>
      <c r="W6" s="21">
        <f t="shared" si="6"/>
        <v>7.93</v>
      </c>
      <c r="X6" s="21">
        <f t="shared" si="7"/>
        <v>0.0924</v>
      </c>
    </row>
    <row r="7" s="11" customFormat="1" ht="22.5" customHeight="1" spans="1:24">
      <c r="A7" s="23" t="s">
        <v>19</v>
      </c>
      <c r="B7" s="30">
        <v>1637653</v>
      </c>
      <c r="C7" s="30" t="s">
        <v>37</v>
      </c>
      <c r="D7" s="31" t="s">
        <v>26</v>
      </c>
      <c r="E7" s="32" t="s">
        <v>40</v>
      </c>
      <c r="F7" s="33" t="s">
        <v>41</v>
      </c>
      <c r="G7" s="34">
        <v>7</v>
      </c>
      <c r="H7" s="35"/>
      <c r="I7" s="35">
        <v>2</v>
      </c>
      <c r="J7" s="34">
        <v>2</v>
      </c>
      <c r="K7" s="34">
        <v>2</v>
      </c>
      <c r="L7" s="34">
        <v>2</v>
      </c>
      <c r="M7" s="34">
        <v>1</v>
      </c>
      <c r="N7" s="34">
        <f>SUM(H7:M7)</f>
        <v>9</v>
      </c>
      <c r="O7" s="34">
        <v>2</v>
      </c>
      <c r="P7" s="34">
        <f t="shared" si="1"/>
        <v>18</v>
      </c>
      <c r="Q7" s="34">
        <f t="shared" si="2"/>
        <v>126</v>
      </c>
      <c r="R7" s="21">
        <v>7.93</v>
      </c>
      <c r="S7" s="21">
        <f t="shared" si="3"/>
        <v>17.96</v>
      </c>
      <c r="T7" s="21">
        <f t="shared" si="4"/>
        <v>15.86</v>
      </c>
      <c r="U7" s="34" t="s">
        <v>24</v>
      </c>
      <c r="V7" s="34">
        <f t="shared" si="5"/>
        <v>125.72</v>
      </c>
      <c r="W7" s="34">
        <f t="shared" si="6"/>
        <v>111.02</v>
      </c>
      <c r="X7" s="34">
        <f t="shared" si="7"/>
        <v>0.6468</v>
      </c>
    </row>
    <row r="8" s="11" customFormat="1" ht="22.5" customHeight="1" spans="1:24">
      <c r="A8" s="17" t="s">
        <v>19</v>
      </c>
      <c r="B8" s="24">
        <v>1637500</v>
      </c>
      <c r="C8" s="24" t="s">
        <v>42</v>
      </c>
      <c r="D8" s="19" t="s">
        <v>26</v>
      </c>
      <c r="E8" s="25" t="s">
        <v>44</v>
      </c>
      <c r="F8" s="36" t="s">
        <v>41</v>
      </c>
      <c r="G8" s="21">
        <v>7</v>
      </c>
      <c r="H8" s="22">
        <v>1</v>
      </c>
      <c r="I8" s="22">
        <v>2</v>
      </c>
      <c r="J8" s="21">
        <v>2</v>
      </c>
      <c r="K8" s="21">
        <v>2</v>
      </c>
      <c r="L8" s="21">
        <v>2</v>
      </c>
      <c r="M8" s="21"/>
      <c r="N8" s="21">
        <f>SUM(H8:L8)</f>
        <v>9</v>
      </c>
      <c r="O8" s="21">
        <v>2</v>
      </c>
      <c r="P8" s="21">
        <f t="shared" si="1"/>
        <v>18</v>
      </c>
      <c r="Q8" s="21">
        <f t="shared" si="2"/>
        <v>126</v>
      </c>
      <c r="R8" s="21">
        <v>7.93</v>
      </c>
      <c r="S8" s="21">
        <f t="shared" si="3"/>
        <v>17.96</v>
      </c>
      <c r="T8" s="21">
        <f t="shared" si="4"/>
        <v>15.86</v>
      </c>
      <c r="U8" s="21" t="s">
        <v>24</v>
      </c>
      <c r="V8" s="21">
        <f t="shared" si="5"/>
        <v>125.72</v>
      </c>
      <c r="W8" s="21">
        <f t="shared" si="6"/>
        <v>111.02</v>
      </c>
      <c r="X8" s="21">
        <f t="shared" si="7"/>
        <v>0.6468</v>
      </c>
    </row>
    <row r="9" s="11" customFormat="1" ht="22.5" customHeight="1" spans="1:24">
      <c r="A9" s="17" t="s">
        <v>19</v>
      </c>
      <c r="B9" s="24">
        <v>1637503</v>
      </c>
      <c r="C9" s="24" t="s">
        <v>45</v>
      </c>
      <c r="D9" s="19" t="s">
        <v>26</v>
      </c>
      <c r="E9" s="25" t="s">
        <v>40</v>
      </c>
      <c r="F9" s="36" t="s">
        <v>35</v>
      </c>
      <c r="G9" s="24">
        <v>1</v>
      </c>
      <c r="H9" s="22"/>
      <c r="I9" s="22">
        <v>2</v>
      </c>
      <c r="J9" s="21">
        <v>2</v>
      </c>
      <c r="K9" s="21">
        <v>2</v>
      </c>
      <c r="L9" s="21">
        <v>2</v>
      </c>
      <c r="M9" s="21">
        <v>1</v>
      </c>
      <c r="N9" s="21">
        <f t="shared" ref="N9:N21" si="8">SUM(H9:M9)</f>
        <v>9</v>
      </c>
      <c r="O9" s="21">
        <v>2</v>
      </c>
      <c r="P9" s="21">
        <f t="shared" si="1"/>
        <v>18</v>
      </c>
      <c r="Q9" s="21">
        <f t="shared" si="2"/>
        <v>18</v>
      </c>
      <c r="R9" s="21">
        <v>7.93</v>
      </c>
      <c r="S9" s="21">
        <f t="shared" si="3"/>
        <v>17.96</v>
      </c>
      <c r="T9" s="21">
        <f t="shared" si="4"/>
        <v>15.86</v>
      </c>
      <c r="U9" s="21" t="s">
        <v>24</v>
      </c>
      <c r="V9" s="21">
        <f t="shared" si="5"/>
        <v>17.96</v>
      </c>
      <c r="W9" s="21">
        <f t="shared" si="6"/>
        <v>15.86</v>
      </c>
      <c r="X9" s="21">
        <f t="shared" ref="X9:X12" si="9">0.6*0.4*0.385*G9</f>
        <v>0.0924</v>
      </c>
    </row>
    <row r="10" s="11" customFormat="1" ht="22.5" customHeight="1" spans="1:24">
      <c r="A10" s="17" t="s">
        <v>19</v>
      </c>
      <c r="B10" s="24">
        <v>1637506</v>
      </c>
      <c r="C10" s="24" t="s">
        <v>46</v>
      </c>
      <c r="D10" s="26" t="s">
        <v>26</v>
      </c>
      <c r="E10" s="25" t="s">
        <v>40</v>
      </c>
      <c r="F10" s="36" t="s">
        <v>28</v>
      </c>
      <c r="G10" s="24">
        <v>5</v>
      </c>
      <c r="H10" s="22"/>
      <c r="I10" s="22">
        <v>2</v>
      </c>
      <c r="J10" s="21">
        <v>2</v>
      </c>
      <c r="K10" s="21">
        <v>2</v>
      </c>
      <c r="L10" s="21">
        <v>2</v>
      </c>
      <c r="M10" s="21">
        <v>1</v>
      </c>
      <c r="N10" s="21">
        <f t="shared" si="8"/>
        <v>9</v>
      </c>
      <c r="O10" s="21">
        <v>2</v>
      </c>
      <c r="P10" s="21">
        <f t="shared" si="1"/>
        <v>18</v>
      </c>
      <c r="Q10" s="21">
        <f t="shared" si="2"/>
        <v>90</v>
      </c>
      <c r="R10" s="21">
        <v>7.93</v>
      </c>
      <c r="S10" s="21">
        <f t="shared" si="3"/>
        <v>17.96</v>
      </c>
      <c r="T10" s="21">
        <f t="shared" si="4"/>
        <v>15.86</v>
      </c>
      <c r="U10" s="21" t="s">
        <v>24</v>
      </c>
      <c r="V10" s="21">
        <f t="shared" si="5"/>
        <v>89.8</v>
      </c>
      <c r="W10" s="21">
        <f t="shared" si="6"/>
        <v>79.3</v>
      </c>
      <c r="X10" s="21">
        <f t="shared" si="9"/>
        <v>0.462</v>
      </c>
    </row>
    <row r="11" s="11" customFormat="1" ht="22.5" customHeight="1" spans="1:24">
      <c r="A11" s="17" t="s">
        <v>19</v>
      </c>
      <c r="B11" s="24"/>
      <c r="C11" s="24"/>
      <c r="D11" s="28"/>
      <c r="E11" s="25"/>
      <c r="F11" s="36" t="s">
        <v>47</v>
      </c>
      <c r="G11" s="24">
        <v>1</v>
      </c>
      <c r="H11" s="22"/>
      <c r="I11" s="22">
        <v>2</v>
      </c>
      <c r="J11" s="21">
        <v>2</v>
      </c>
      <c r="K11" s="21">
        <v>2</v>
      </c>
      <c r="L11" s="21">
        <v>2</v>
      </c>
      <c r="M11" s="21">
        <v>1</v>
      </c>
      <c r="N11" s="21">
        <f t="shared" si="8"/>
        <v>9</v>
      </c>
      <c r="O11" s="21">
        <v>1</v>
      </c>
      <c r="P11" s="21">
        <f t="shared" si="1"/>
        <v>9</v>
      </c>
      <c r="Q11" s="21">
        <f t="shared" si="2"/>
        <v>9</v>
      </c>
      <c r="R11" s="21">
        <v>8</v>
      </c>
      <c r="S11" s="21">
        <f>T11+1</f>
        <v>9</v>
      </c>
      <c r="T11" s="21">
        <f t="shared" si="4"/>
        <v>8</v>
      </c>
      <c r="U11" s="21" t="s">
        <v>25</v>
      </c>
      <c r="V11" s="21">
        <f t="shared" si="5"/>
        <v>9</v>
      </c>
      <c r="W11" s="21">
        <f t="shared" si="6"/>
        <v>8</v>
      </c>
      <c r="X11" s="21">
        <f>0.6*0.4*0.19*G11</f>
        <v>0.0456</v>
      </c>
    </row>
    <row r="12" s="11" customFormat="1" ht="22.5" customHeight="1" spans="1:24">
      <c r="A12" s="23" t="s">
        <v>19</v>
      </c>
      <c r="B12" s="30">
        <v>1637505</v>
      </c>
      <c r="C12" s="30" t="s">
        <v>48</v>
      </c>
      <c r="D12" s="37" t="s">
        <v>26</v>
      </c>
      <c r="E12" s="32" t="s">
        <v>40</v>
      </c>
      <c r="F12" s="38" t="s">
        <v>49</v>
      </c>
      <c r="G12" s="30">
        <v>6</v>
      </c>
      <c r="H12" s="35"/>
      <c r="I12" s="35">
        <v>2</v>
      </c>
      <c r="J12" s="34">
        <v>2</v>
      </c>
      <c r="K12" s="34">
        <v>2</v>
      </c>
      <c r="L12" s="34">
        <v>2</v>
      </c>
      <c r="M12" s="34">
        <v>1</v>
      </c>
      <c r="N12" s="34">
        <f t="shared" si="8"/>
        <v>9</v>
      </c>
      <c r="O12" s="34">
        <v>2</v>
      </c>
      <c r="P12" s="34">
        <f t="shared" si="1"/>
        <v>18</v>
      </c>
      <c r="Q12" s="34">
        <f t="shared" si="2"/>
        <v>108</v>
      </c>
      <c r="R12" s="21">
        <v>7.93</v>
      </c>
      <c r="S12" s="21">
        <f t="shared" si="3"/>
        <v>17.96</v>
      </c>
      <c r="T12" s="21">
        <f t="shared" si="4"/>
        <v>15.86</v>
      </c>
      <c r="U12" s="34" t="s">
        <v>24</v>
      </c>
      <c r="V12" s="34">
        <f t="shared" si="5"/>
        <v>107.76</v>
      </c>
      <c r="W12" s="34">
        <f t="shared" si="6"/>
        <v>95.16</v>
      </c>
      <c r="X12" s="34">
        <f t="shared" si="9"/>
        <v>0.5544</v>
      </c>
    </row>
    <row r="13" s="11" customFormat="1" ht="22.5" hidden="1" customHeight="1" spans="1:24">
      <c r="A13" s="23" t="s">
        <v>19</v>
      </c>
      <c r="B13" s="30"/>
      <c r="C13" s="30"/>
      <c r="D13" s="39"/>
      <c r="E13" s="32"/>
      <c r="F13" s="38"/>
      <c r="G13" s="30"/>
      <c r="H13" s="35"/>
      <c r="I13" s="35"/>
      <c r="J13" s="34"/>
      <c r="K13" s="34"/>
      <c r="L13" s="34"/>
      <c r="M13" s="34"/>
      <c r="N13" s="34"/>
      <c r="O13" s="34"/>
      <c r="P13" s="34"/>
      <c r="Q13" s="34"/>
      <c r="R13" s="21">
        <v>7.93</v>
      </c>
      <c r="S13" s="21">
        <f t="shared" si="3"/>
        <v>2.1</v>
      </c>
      <c r="T13" s="21">
        <f t="shared" si="4"/>
        <v>0</v>
      </c>
      <c r="U13" s="34"/>
      <c r="V13" s="34"/>
      <c r="W13" s="34"/>
      <c r="X13" s="34"/>
    </row>
    <row r="14" s="11" customFormat="1" ht="22.5" customHeight="1" spans="1:24">
      <c r="A14" s="17" t="s">
        <v>19</v>
      </c>
      <c r="B14" s="24">
        <v>1637502</v>
      </c>
      <c r="C14" s="24" t="s">
        <v>50</v>
      </c>
      <c r="D14" s="19" t="s">
        <v>26</v>
      </c>
      <c r="E14" s="25" t="s">
        <v>40</v>
      </c>
      <c r="F14" s="36" t="s">
        <v>35</v>
      </c>
      <c r="G14" s="24">
        <v>1</v>
      </c>
      <c r="H14" s="22"/>
      <c r="I14" s="22">
        <v>2</v>
      </c>
      <c r="J14" s="21">
        <v>2</v>
      </c>
      <c r="K14" s="21">
        <v>2</v>
      </c>
      <c r="L14" s="21">
        <v>2</v>
      </c>
      <c r="M14" s="21">
        <v>1</v>
      </c>
      <c r="N14" s="21">
        <f t="shared" si="8"/>
        <v>9</v>
      </c>
      <c r="O14" s="21">
        <v>2</v>
      </c>
      <c r="P14" s="21">
        <f t="shared" si="1"/>
        <v>18</v>
      </c>
      <c r="Q14" s="21">
        <f t="shared" si="2"/>
        <v>18</v>
      </c>
      <c r="R14" s="21">
        <v>7.93</v>
      </c>
      <c r="S14" s="21">
        <f t="shared" si="3"/>
        <v>17.96</v>
      </c>
      <c r="T14" s="21">
        <f t="shared" si="4"/>
        <v>15.86</v>
      </c>
      <c r="U14" s="21" t="s">
        <v>24</v>
      </c>
      <c r="V14" s="21">
        <f t="shared" si="5"/>
        <v>17.96</v>
      </c>
      <c r="W14" s="21">
        <f t="shared" si="6"/>
        <v>15.86</v>
      </c>
      <c r="X14" s="21">
        <f>0.6*0.4*0.19*G14</f>
        <v>0.0456</v>
      </c>
    </row>
    <row r="15" s="11" customFormat="1" ht="22.5" customHeight="1" spans="1:24">
      <c r="A15" s="17" t="s">
        <v>19</v>
      </c>
      <c r="B15" s="18">
        <v>1637499</v>
      </c>
      <c r="C15" s="18" t="s">
        <v>51</v>
      </c>
      <c r="D15" s="19" t="s">
        <v>26</v>
      </c>
      <c r="E15" s="19" t="s">
        <v>44</v>
      </c>
      <c r="F15" s="36" t="s">
        <v>28</v>
      </c>
      <c r="G15" s="24">
        <v>5</v>
      </c>
      <c r="H15" s="22">
        <v>1</v>
      </c>
      <c r="I15" s="22">
        <v>2</v>
      </c>
      <c r="J15" s="21">
        <v>2</v>
      </c>
      <c r="K15" s="21">
        <v>2</v>
      </c>
      <c r="L15" s="21">
        <v>2</v>
      </c>
      <c r="M15" s="21"/>
      <c r="N15" s="21">
        <f t="shared" si="8"/>
        <v>9</v>
      </c>
      <c r="O15" s="21">
        <v>2</v>
      </c>
      <c r="P15" s="21">
        <f t="shared" si="1"/>
        <v>18</v>
      </c>
      <c r="Q15" s="21">
        <f t="shared" si="2"/>
        <v>90</v>
      </c>
      <c r="R15" s="21">
        <v>7.93</v>
      </c>
      <c r="S15" s="21">
        <f t="shared" si="3"/>
        <v>17.96</v>
      </c>
      <c r="T15" s="21">
        <f t="shared" si="4"/>
        <v>15.86</v>
      </c>
      <c r="U15" s="21" t="s">
        <v>24</v>
      </c>
      <c r="V15" s="21">
        <f t="shared" si="5"/>
        <v>89.8</v>
      </c>
      <c r="W15" s="21">
        <f t="shared" si="6"/>
        <v>79.3</v>
      </c>
      <c r="X15" s="21">
        <f>0.6*0.4*0.385*G15</f>
        <v>0.462</v>
      </c>
    </row>
    <row r="16" s="11" customFormat="1" ht="22.5" customHeight="1" spans="1:24">
      <c r="A16" s="17" t="s">
        <v>19</v>
      </c>
      <c r="B16" s="24">
        <v>1637497</v>
      </c>
      <c r="C16" s="24" t="s">
        <v>52</v>
      </c>
      <c r="D16" s="26" t="s">
        <v>26</v>
      </c>
      <c r="E16" s="25" t="s">
        <v>44</v>
      </c>
      <c r="F16" s="40" t="s">
        <v>53</v>
      </c>
      <c r="G16" s="41">
        <v>2</v>
      </c>
      <c r="H16" s="22">
        <v>1</v>
      </c>
      <c r="I16" s="22">
        <v>2</v>
      </c>
      <c r="J16" s="21">
        <v>2</v>
      </c>
      <c r="K16" s="21">
        <v>2</v>
      </c>
      <c r="L16" s="21">
        <v>2</v>
      </c>
      <c r="M16" s="43"/>
      <c r="N16" s="21">
        <f t="shared" si="8"/>
        <v>9</v>
      </c>
      <c r="O16" s="43">
        <v>2</v>
      </c>
      <c r="P16" s="21">
        <f t="shared" si="1"/>
        <v>18</v>
      </c>
      <c r="Q16" s="21">
        <f t="shared" si="2"/>
        <v>36</v>
      </c>
      <c r="R16" s="21">
        <v>7.93</v>
      </c>
      <c r="S16" s="21">
        <f t="shared" si="3"/>
        <v>17.96</v>
      </c>
      <c r="T16" s="21">
        <f t="shared" si="4"/>
        <v>15.86</v>
      </c>
      <c r="U16" s="21" t="s">
        <v>24</v>
      </c>
      <c r="V16" s="21">
        <f t="shared" si="5"/>
        <v>35.92</v>
      </c>
      <c r="W16" s="21">
        <f t="shared" si="6"/>
        <v>31.72</v>
      </c>
      <c r="X16" s="21">
        <f>0.6*0.4*0.385*G16</f>
        <v>0.1848</v>
      </c>
    </row>
    <row r="17" s="11" customFormat="1" ht="22.5" customHeight="1" spans="1:24">
      <c r="A17" s="17" t="s">
        <v>19</v>
      </c>
      <c r="B17" s="24"/>
      <c r="C17" s="24"/>
      <c r="D17" s="28"/>
      <c r="E17" s="25"/>
      <c r="F17" s="40" t="s">
        <v>54</v>
      </c>
      <c r="G17" s="24">
        <v>1</v>
      </c>
      <c r="H17" s="22">
        <v>1</v>
      </c>
      <c r="I17" s="22">
        <v>2</v>
      </c>
      <c r="J17" s="21">
        <v>2</v>
      </c>
      <c r="K17" s="21">
        <v>2</v>
      </c>
      <c r="L17" s="21">
        <v>2</v>
      </c>
      <c r="M17" s="21"/>
      <c r="N17" s="21">
        <f t="shared" si="8"/>
        <v>9</v>
      </c>
      <c r="O17" s="21">
        <v>1</v>
      </c>
      <c r="P17" s="21">
        <f t="shared" si="1"/>
        <v>9</v>
      </c>
      <c r="Q17" s="21">
        <f t="shared" si="2"/>
        <v>9</v>
      </c>
      <c r="R17" s="21">
        <v>7.93</v>
      </c>
      <c r="S17" s="21">
        <f t="shared" si="3"/>
        <v>10.03</v>
      </c>
      <c r="T17" s="21">
        <f t="shared" si="4"/>
        <v>7.93</v>
      </c>
      <c r="U17" s="21" t="s">
        <v>25</v>
      </c>
      <c r="V17" s="21">
        <f t="shared" si="5"/>
        <v>10.03</v>
      </c>
      <c r="W17" s="21">
        <f t="shared" si="6"/>
        <v>7.93</v>
      </c>
      <c r="X17" s="21">
        <f>0.6*0.4*0.19*G17</f>
        <v>0.0456</v>
      </c>
    </row>
    <row r="18" s="11" customFormat="1" ht="22.5" customHeight="1" spans="1:24">
      <c r="A18" s="17" t="s">
        <v>19</v>
      </c>
      <c r="B18" s="24">
        <v>1637501</v>
      </c>
      <c r="C18" s="24" t="s">
        <v>55</v>
      </c>
      <c r="D18" s="19" t="s">
        <v>26</v>
      </c>
      <c r="E18" s="25" t="s">
        <v>40</v>
      </c>
      <c r="F18" s="40" t="s">
        <v>35</v>
      </c>
      <c r="G18" s="41">
        <v>1</v>
      </c>
      <c r="H18" s="41"/>
      <c r="I18" s="22">
        <v>2</v>
      </c>
      <c r="J18" s="21">
        <v>2</v>
      </c>
      <c r="K18" s="21">
        <v>2</v>
      </c>
      <c r="L18" s="21">
        <v>2</v>
      </c>
      <c r="M18" s="21">
        <v>1</v>
      </c>
      <c r="N18" s="21">
        <f t="shared" si="8"/>
        <v>9</v>
      </c>
      <c r="O18" s="43">
        <v>2</v>
      </c>
      <c r="P18" s="21">
        <f t="shared" si="1"/>
        <v>18</v>
      </c>
      <c r="Q18" s="21">
        <f t="shared" si="2"/>
        <v>18</v>
      </c>
      <c r="R18" s="21">
        <v>7.93</v>
      </c>
      <c r="S18" s="21">
        <f t="shared" si="3"/>
        <v>17.96</v>
      </c>
      <c r="T18" s="21">
        <f t="shared" si="4"/>
        <v>15.86</v>
      </c>
      <c r="U18" s="21" t="s">
        <v>24</v>
      </c>
      <c r="V18" s="21">
        <f t="shared" si="5"/>
        <v>17.96</v>
      </c>
      <c r="W18" s="21">
        <f t="shared" si="6"/>
        <v>15.86</v>
      </c>
      <c r="X18" s="21">
        <f>0.6*0.4*0.385*G18</f>
        <v>0.0924</v>
      </c>
    </row>
    <row r="19" s="11" customFormat="1" ht="22.5" customHeight="1" spans="1:24">
      <c r="A19" s="17" t="s">
        <v>19</v>
      </c>
      <c r="B19" s="24">
        <v>1637495</v>
      </c>
      <c r="C19" s="24" t="s">
        <v>56</v>
      </c>
      <c r="D19" s="19" t="s">
        <v>26</v>
      </c>
      <c r="E19" s="25" t="s">
        <v>44</v>
      </c>
      <c r="F19" s="40" t="s">
        <v>35</v>
      </c>
      <c r="G19" s="41">
        <v>1</v>
      </c>
      <c r="H19" s="22">
        <v>1</v>
      </c>
      <c r="I19" s="22">
        <v>2</v>
      </c>
      <c r="J19" s="21">
        <v>2</v>
      </c>
      <c r="K19" s="21">
        <v>2</v>
      </c>
      <c r="L19" s="21">
        <v>2</v>
      </c>
      <c r="M19" s="43"/>
      <c r="N19" s="21">
        <f t="shared" si="8"/>
        <v>9</v>
      </c>
      <c r="O19" s="43">
        <v>1</v>
      </c>
      <c r="P19" s="21">
        <f t="shared" si="1"/>
        <v>9</v>
      </c>
      <c r="Q19" s="21">
        <f t="shared" si="2"/>
        <v>9</v>
      </c>
      <c r="R19" s="21">
        <v>7.93</v>
      </c>
      <c r="S19" s="21">
        <f t="shared" si="3"/>
        <v>10.03</v>
      </c>
      <c r="T19" s="21">
        <f t="shared" si="4"/>
        <v>7.93</v>
      </c>
      <c r="U19" s="21" t="s">
        <v>25</v>
      </c>
      <c r="V19" s="21">
        <f t="shared" si="5"/>
        <v>10.03</v>
      </c>
      <c r="W19" s="21">
        <f t="shared" si="6"/>
        <v>7.93</v>
      </c>
      <c r="X19" s="21">
        <f>0.6*0.4*0.19*G19</f>
        <v>0.0456</v>
      </c>
    </row>
    <row r="20" s="11" customFormat="1" ht="22.5" customHeight="1" spans="1:24">
      <c r="A20" s="17" t="s">
        <v>19</v>
      </c>
      <c r="B20" s="24">
        <v>1637494</v>
      </c>
      <c r="C20" s="24" t="s">
        <v>57</v>
      </c>
      <c r="D20" s="19" t="s">
        <v>26</v>
      </c>
      <c r="E20" s="25" t="s">
        <v>44</v>
      </c>
      <c r="F20" s="40" t="s">
        <v>23</v>
      </c>
      <c r="G20" s="41">
        <v>4</v>
      </c>
      <c r="H20" s="22">
        <v>1</v>
      </c>
      <c r="I20" s="22">
        <v>2</v>
      </c>
      <c r="J20" s="21">
        <v>2</v>
      </c>
      <c r="K20" s="21">
        <v>2</v>
      </c>
      <c r="L20" s="21">
        <v>2</v>
      </c>
      <c r="M20" s="43"/>
      <c r="N20" s="21">
        <f t="shared" si="8"/>
        <v>9</v>
      </c>
      <c r="O20" s="43">
        <v>2</v>
      </c>
      <c r="P20" s="21">
        <f t="shared" si="1"/>
        <v>18</v>
      </c>
      <c r="Q20" s="21">
        <f t="shared" si="2"/>
        <v>72</v>
      </c>
      <c r="R20" s="21">
        <v>7.93</v>
      </c>
      <c r="S20" s="21">
        <f t="shared" si="3"/>
        <v>17.96</v>
      </c>
      <c r="T20" s="21">
        <f t="shared" si="4"/>
        <v>15.86</v>
      </c>
      <c r="U20" s="21" t="s">
        <v>24</v>
      </c>
      <c r="V20" s="21">
        <f t="shared" si="5"/>
        <v>71.84</v>
      </c>
      <c r="W20" s="21">
        <f t="shared" si="6"/>
        <v>63.44</v>
      </c>
      <c r="X20" s="21">
        <f>0.6*0.4*0.385*G20</f>
        <v>0.3696</v>
      </c>
    </row>
    <row r="21" s="11" customFormat="1" ht="22.5" customHeight="1" spans="1:24">
      <c r="A21" s="23" t="s">
        <v>19</v>
      </c>
      <c r="B21" s="24">
        <v>1637492</v>
      </c>
      <c r="C21" s="24" t="s">
        <v>58</v>
      </c>
      <c r="D21" s="19" t="s">
        <v>26</v>
      </c>
      <c r="E21" s="25" t="s">
        <v>44</v>
      </c>
      <c r="F21" s="40" t="s">
        <v>53</v>
      </c>
      <c r="G21" s="41">
        <v>2</v>
      </c>
      <c r="H21" s="22">
        <v>1</v>
      </c>
      <c r="I21" s="22">
        <v>2</v>
      </c>
      <c r="J21" s="21">
        <v>2</v>
      </c>
      <c r="K21" s="21">
        <v>2</v>
      </c>
      <c r="L21" s="21">
        <v>2</v>
      </c>
      <c r="M21" s="43"/>
      <c r="N21" s="21">
        <f t="shared" si="8"/>
        <v>9</v>
      </c>
      <c r="O21" s="43">
        <v>2</v>
      </c>
      <c r="P21" s="21">
        <f t="shared" si="1"/>
        <v>18</v>
      </c>
      <c r="Q21" s="21">
        <f t="shared" si="2"/>
        <v>36</v>
      </c>
      <c r="R21" s="21">
        <v>7.93</v>
      </c>
      <c r="S21" s="21">
        <f t="shared" si="3"/>
        <v>17.96</v>
      </c>
      <c r="T21" s="21">
        <f t="shared" si="4"/>
        <v>15.86</v>
      </c>
      <c r="U21" s="21" t="s">
        <v>24</v>
      </c>
      <c r="V21" s="21">
        <f t="shared" si="5"/>
        <v>35.92</v>
      </c>
      <c r="W21" s="21">
        <f t="shared" si="6"/>
        <v>31.72</v>
      </c>
      <c r="X21" s="21">
        <f>0.6*0.4*0.385*G21</f>
        <v>0.1848</v>
      </c>
    </row>
    <row r="22" s="11" customFormat="1" ht="22.5" customHeight="1" spans="1:24">
      <c r="A22" s="23" t="s">
        <v>19</v>
      </c>
      <c r="B22" s="24">
        <v>1637491</v>
      </c>
      <c r="C22" s="24" t="s">
        <v>59</v>
      </c>
      <c r="D22" s="26" t="s">
        <v>26</v>
      </c>
      <c r="E22" s="25" t="s">
        <v>44</v>
      </c>
      <c r="F22" s="40" t="s">
        <v>53</v>
      </c>
      <c r="G22" s="41">
        <v>2</v>
      </c>
      <c r="H22" s="22">
        <v>1</v>
      </c>
      <c r="I22" s="22">
        <v>2</v>
      </c>
      <c r="J22" s="21">
        <v>2</v>
      </c>
      <c r="K22" s="21">
        <v>2</v>
      </c>
      <c r="L22" s="21">
        <v>2</v>
      </c>
      <c r="M22" s="43"/>
      <c r="N22" s="21">
        <f t="shared" ref="N22:N28" si="10">SUM(H22:M22)</f>
        <v>9</v>
      </c>
      <c r="O22" s="43">
        <v>2</v>
      </c>
      <c r="P22" s="21">
        <f t="shared" ref="P22:P28" si="11">N22*O22</f>
        <v>18</v>
      </c>
      <c r="Q22" s="21">
        <f t="shared" ref="Q22:Q28" si="12">P22*G22</f>
        <v>36</v>
      </c>
      <c r="R22" s="21">
        <v>7.93</v>
      </c>
      <c r="S22" s="21">
        <f t="shared" si="3"/>
        <v>17.96</v>
      </c>
      <c r="T22" s="21">
        <f t="shared" si="4"/>
        <v>15.86</v>
      </c>
      <c r="U22" s="21" t="s">
        <v>24</v>
      </c>
      <c r="V22" s="21">
        <f t="shared" ref="V22:V28" si="13">S22*G22</f>
        <v>35.92</v>
      </c>
      <c r="W22" s="21">
        <f t="shared" ref="W22:W28" si="14">T22*G22</f>
        <v>31.72</v>
      </c>
      <c r="X22" s="21">
        <f t="shared" ref="X22:X28" si="15">0.6*0.4*0.385*G22</f>
        <v>0.1848</v>
      </c>
    </row>
    <row r="23" s="11" customFormat="1" ht="22.5" customHeight="1" spans="1:24">
      <c r="A23" s="23" t="s">
        <v>19</v>
      </c>
      <c r="B23" s="24"/>
      <c r="C23" s="24"/>
      <c r="D23" s="28"/>
      <c r="E23" s="25"/>
      <c r="F23" s="40" t="s">
        <v>54</v>
      </c>
      <c r="G23" s="41">
        <v>1</v>
      </c>
      <c r="H23" s="22">
        <v>1</v>
      </c>
      <c r="I23" s="22">
        <v>2</v>
      </c>
      <c r="J23" s="21">
        <v>2</v>
      </c>
      <c r="K23" s="21">
        <v>2</v>
      </c>
      <c r="L23" s="21">
        <v>2</v>
      </c>
      <c r="M23" s="43"/>
      <c r="N23" s="21">
        <f t="shared" si="10"/>
        <v>9</v>
      </c>
      <c r="O23" s="43">
        <v>1</v>
      </c>
      <c r="P23" s="21">
        <f t="shared" si="11"/>
        <v>9</v>
      </c>
      <c r="Q23" s="21">
        <f t="shared" si="12"/>
        <v>9</v>
      </c>
      <c r="R23" s="21">
        <v>7.93</v>
      </c>
      <c r="S23" s="21">
        <f t="shared" si="3"/>
        <v>10.03</v>
      </c>
      <c r="T23" s="21">
        <f t="shared" si="4"/>
        <v>7.93</v>
      </c>
      <c r="U23" s="21" t="s">
        <v>25</v>
      </c>
      <c r="V23" s="21">
        <f t="shared" si="13"/>
        <v>10.03</v>
      </c>
      <c r="W23" s="21">
        <f t="shared" si="14"/>
        <v>7.93</v>
      </c>
      <c r="X23" s="21">
        <f t="shared" si="15"/>
        <v>0.0924</v>
      </c>
    </row>
    <row r="24" s="11" customFormat="1" ht="22.5" customHeight="1" spans="1:24">
      <c r="A24" s="17" t="s">
        <v>19</v>
      </c>
      <c r="B24" s="24">
        <v>1637490</v>
      </c>
      <c r="C24" s="24" t="s">
        <v>60</v>
      </c>
      <c r="D24" s="26" t="s">
        <v>26</v>
      </c>
      <c r="E24" s="25" t="s">
        <v>44</v>
      </c>
      <c r="F24" s="40" t="s">
        <v>23</v>
      </c>
      <c r="G24" s="41">
        <v>4</v>
      </c>
      <c r="H24" s="22">
        <v>1</v>
      </c>
      <c r="I24" s="22">
        <v>2</v>
      </c>
      <c r="J24" s="21">
        <v>2</v>
      </c>
      <c r="K24" s="21">
        <v>2</v>
      </c>
      <c r="L24" s="21">
        <v>2</v>
      </c>
      <c r="M24" s="43"/>
      <c r="N24" s="21">
        <f t="shared" si="10"/>
        <v>9</v>
      </c>
      <c r="O24" s="43">
        <v>2</v>
      </c>
      <c r="P24" s="21">
        <f t="shared" si="11"/>
        <v>18</v>
      </c>
      <c r="Q24" s="21">
        <f t="shared" si="12"/>
        <v>72</v>
      </c>
      <c r="R24" s="21">
        <v>7.93</v>
      </c>
      <c r="S24" s="21">
        <f t="shared" si="3"/>
        <v>17.96</v>
      </c>
      <c r="T24" s="21">
        <f t="shared" si="4"/>
        <v>15.86</v>
      </c>
      <c r="U24" s="21" t="s">
        <v>24</v>
      </c>
      <c r="V24" s="21">
        <f t="shared" si="13"/>
        <v>71.84</v>
      </c>
      <c r="W24" s="21">
        <f t="shared" si="14"/>
        <v>63.44</v>
      </c>
      <c r="X24" s="21">
        <f t="shared" si="15"/>
        <v>0.3696</v>
      </c>
    </row>
    <row r="25" s="11" customFormat="1" ht="22.5" customHeight="1" spans="1:24">
      <c r="A25" s="17" t="s">
        <v>19</v>
      </c>
      <c r="B25" s="24"/>
      <c r="C25" s="24"/>
      <c r="D25" s="28"/>
      <c r="E25" s="25"/>
      <c r="F25" s="40" t="s">
        <v>61</v>
      </c>
      <c r="G25" s="41">
        <v>1</v>
      </c>
      <c r="H25" s="22">
        <v>1</v>
      </c>
      <c r="I25" s="22">
        <v>2</v>
      </c>
      <c r="J25" s="21">
        <v>2</v>
      </c>
      <c r="K25" s="21">
        <v>2</v>
      </c>
      <c r="L25" s="21">
        <v>2</v>
      </c>
      <c r="M25" s="43"/>
      <c r="N25" s="21">
        <f t="shared" si="10"/>
        <v>9</v>
      </c>
      <c r="O25" s="43">
        <v>1</v>
      </c>
      <c r="P25" s="21">
        <f t="shared" si="11"/>
        <v>9</v>
      </c>
      <c r="Q25" s="21">
        <f t="shared" si="12"/>
        <v>9</v>
      </c>
      <c r="R25" s="21">
        <v>7.93</v>
      </c>
      <c r="S25" s="21">
        <f t="shared" si="3"/>
        <v>10.03</v>
      </c>
      <c r="T25" s="21">
        <f t="shared" si="4"/>
        <v>7.93</v>
      </c>
      <c r="U25" s="21" t="s">
        <v>25</v>
      </c>
      <c r="V25" s="21">
        <f t="shared" si="13"/>
        <v>10.03</v>
      </c>
      <c r="W25" s="21">
        <f t="shared" si="14"/>
        <v>7.93</v>
      </c>
      <c r="X25" s="21">
        <f t="shared" si="15"/>
        <v>0.0924</v>
      </c>
    </row>
    <row r="26" s="11" customFormat="1" ht="22.5" customHeight="1" spans="1:24">
      <c r="A26" s="17" t="s">
        <v>19</v>
      </c>
      <c r="B26" s="24">
        <v>1637504</v>
      </c>
      <c r="C26" s="24" t="s">
        <v>62</v>
      </c>
      <c r="D26" s="26" t="s">
        <v>26</v>
      </c>
      <c r="E26" s="25" t="s">
        <v>40</v>
      </c>
      <c r="F26" s="42" t="s">
        <v>28</v>
      </c>
      <c r="G26" s="41">
        <v>5</v>
      </c>
      <c r="H26" s="41"/>
      <c r="I26" s="22">
        <v>2</v>
      </c>
      <c r="J26" s="21">
        <v>2</v>
      </c>
      <c r="K26" s="21">
        <v>2</v>
      </c>
      <c r="L26" s="21">
        <v>2</v>
      </c>
      <c r="M26" s="21">
        <v>1</v>
      </c>
      <c r="N26" s="21">
        <f t="shared" si="10"/>
        <v>9</v>
      </c>
      <c r="O26" s="43">
        <v>2</v>
      </c>
      <c r="P26" s="21">
        <f t="shared" si="11"/>
        <v>18</v>
      </c>
      <c r="Q26" s="21">
        <f t="shared" si="12"/>
        <v>90</v>
      </c>
      <c r="R26" s="21">
        <v>7.93</v>
      </c>
      <c r="S26" s="21">
        <f t="shared" si="3"/>
        <v>17.96</v>
      </c>
      <c r="T26" s="21">
        <f t="shared" si="4"/>
        <v>15.86</v>
      </c>
      <c r="U26" s="21" t="s">
        <v>24</v>
      </c>
      <c r="V26" s="21">
        <f t="shared" si="13"/>
        <v>89.8</v>
      </c>
      <c r="W26" s="21">
        <f t="shared" si="14"/>
        <v>79.3</v>
      </c>
      <c r="X26" s="21">
        <f t="shared" si="15"/>
        <v>0.462</v>
      </c>
    </row>
    <row r="27" s="11" customFormat="1" ht="22.5" customHeight="1" spans="1:24">
      <c r="A27" s="17" t="s">
        <v>19</v>
      </c>
      <c r="B27" s="24"/>
      <c r="C27" s="24"/>
      <c r="D27" s="28"/>
      <c r="E27" s="25"/>
      <c r="F27" s="42" t="s">
        <v>47</v>
      </c>
      <c r="G27" s="41">
        <v>1</v>
      </c>
      <c r="H27" s="41"/>
      <c r="I27" s="22">
        <v>2</v>
      </c>
      <c r="J27" s="21">
        <v>2</v>
      </c>
      <c r="K27" s="21">
        <v>2</v>
      </c>
      <c r="L27" s="21">
        <v>2</v>
      </c>
      <c r="M27" s="21">
        <v>1</v>
      </c>
      <c r="N27" s="21">
        <f t="shared" si="10"/>
        <v>9</v>
      </c>
      <c r="O27" s="43">
        <v>1</v>
      </c>
      <c r="P27" s="21">
        <f t="shared" si="11"/>
        <v>9</v>
      </c>
      <c r="Q27" s="21">
        <f t="shared" si="12"/>
        <v>9</v>
      </c>
      <c r="R27" s="21">
        <v>8</v>
      </c>
      <c r="S27" s="21">
        <f t="shared" si="3"/>
        <v>10.1</v>
      </c>
      <c r="T27" s="21">
        <f t="shared" si="4"/>
        <v>8</v>
      </c>
      <c r="U27" s="21" t="s">
        <v>25</v>
      </c>
      <c r="V27" s="21">
        <f t="shared" si="13"/>
        <v>10.1</v>
      </c>
      <c r="W27" s="21">
        <f t="shared" si="14"/>
        <v>8</v>
      </c>
      <c r="X27" s="21">
        <f t="shared" si="15"/>
        <v>0.0924</v>
      </c>
    </row>
    <row r="28" s="11" customFormat="1" ht="22.5" customHeight="1" spans="1:24">
      <c r="A28" s="17" t="s">
        <v>19</v>
      </c>
      <c r="B28" s="24">
        <v>1637489</v>
      </c>
      <c r="C28" s="24" t="s">
        <v>63</v>
      </c>
      <c r="D28" s="25" t="s">
        <v>26</v>
      </c>
      <c r="E28" s="25" t="s">
        <v>44</v>
      </c>
      <c r="F28" s="40" t="s">
        <v>35</v>
      </c>
      <c r="G28" s="41">
        <v>1</v>
      </c>
      <c r="H28" s="22">
        <v>1</v>
      </c>
      <c r="I28" s="22">
        <v>2</v>
      </c>
      <c r="J28" s="21">
        <v>2</v>
      </c>
      <c r="K28" s="21">
        <v>2</v>
      </c>
      <c r="L28" s="21">
        <v>2</v>
      </c>
      <c r="M28" s="43"/>
      <c r="N28" s="21">
        <f t="shared" si="10"/>
        <v>9</v>
      </c>
      <c r="O28" s="43">
        <v>1</v>
      </c>
      <c r="P28" s="21">
        <f t="shared" si="11"/>
        <v>9</v>
      </c>
      <c r="Q28" s="21">
        <f t="shared" si="12"/>
        <v>9</v>
      </c>
      <c r="R28" s="21">
        <v>7.93</v>
      </c>
      <c r="S28" s="21">
        <f t="shared" si="3"/>
        <v>10.03</v>
      </c>
      <c r="T28" s="21">
        <f t="shared" si="4"/>
        <v>7.93</v>
      </c>
      <c r="U28" s="21" t="s">
        <v>25</v>
      </c>
      <c r="V28" s="21">
        <f t="shared" si="13"/>
        <v>10.03</v>
      </c>
      <c r="W28" s="21">
        <f t="shared" si="14"/>
        <v>7.93</v>
      </c>
      <c r="X28" s="21">
        <f t="shared" si="15"/>
        <v>0.0924</v>
      </c>
    </row>
    <row r="29" s="11" customFormat="1" ht="22.5" hidden="1" customHeight="1" spans="1:24">
      <c r="A29" s="17"/>
      <c r="B29" s="43"/>
      <c r="C29" s="43"/>
      <c r="D29" s="22"/>
      <c r="E29" s="41"/>
      <c r="F29" s="40"/>
      <c r="G29" s="41"/>
      <c r="H29" s="41"/>
      <c r="I29" s="41"/>
      <c r="J29" s="41"/>
      <c r="K29" s="43"/>
      <c r="L29" s="43"/>
      <c r="M29" s="43"/>
      <c r="N29" s="21"/>
      <c r="O29" s="43"/>
      <c r="P29" s="21"/>
      <c r="Q29" s="21"/>
      <c r="R29" s="43"/>
      <c r="S29" s="43"/>
      <c r="T29" s="43"/>
      <c r="U29" s="21"/>
      <c r="V29" s="21"/>
      <c r="W29" s="21"/>
      <c r="X29" s="21"/>
    </row>
    <row r="30" spans="7:24">
      <c r="G30" s="14">
        <f>SUBTOTAL(9,G3:G29)</f>
        <v>70</v>
      </c>
      <c r="Q30" s="12">
        <f>SUBTOTAL(9,Q3:Q29)</f>
        <v>1188</v>
      </c>
      <c r="V30" s="1">
        <f>SUBTOTAL(9,V3:V29)</f>
        <v>1192.8</v>
      </c>
      <c r="W30" s="1">
        <f>SUBTOTAL(9,W3:W29)</f>
        <v>1046.9</v>
      </c>
      <c r="X30" s="1">
        <f>SUBTOTAL(9,X3:X29)</f>
        <v>6.2808</v>
      </c>
    </row>
  </sheetData>
  <autoFilter xmlns:etc="http://www.wps.cn/officeDocument/2017/etCustomData" ref="A2:AE29" etc:filterBottomFollowUsedRange="0">
    <filterColumn colId="14">
      <customFilters>
        <customFilter operator="equal" val="1"/>
        <customFilter operator="equal" val="2"/>
      </customFilters>
    </filterColumn>
    <extLst/>
  </autoFilter>
  <mergeCells count="29">
    <mergeCell ref="A1:X1"/>
    <mergeCell ref="B5:B6"/>
    <mergeCell ref="B10:B11"/>
    <mergeCell ref="B12:B13"/>
    <mergeCell ref="B16:B17"/>
    <mergeCell ref="B22:B23"/>
    <mergeCell ref="B24:B25"/>
    <mergeCell ref="B26:B27"/>
    <mergeCell ref="C5:C6"/>
    <mergeCell ref="C10:C11"/>
    <mergeCell ref="C12:C13"/>
    <mergeCell ref="C16:C17"/>
    <mergeCell ref="C22:C23"/>
    <mergeCell ref="C24:C25"/>
    <mergeCell ref="C26:C27"/>
    <mergeCell ref="D5:D6"/>
    <mergeCell ref="D10:D11"/>
    <mergeCell ref="D12:D13"/>
    <mergeCell ref="D16:D17"/>
    <mergeCell ref="D22:D23"/>
    <mergeCell ref="D24:D25"/>
    <mergeCell ref="D26:D27"/>
    <mergeCell ref="E5:E6"/>
    <mergeCell ref="E10:E11"/>
    <mergeCell ref="E12:E13"/>
    <mergeCell ref="E16:E17"/>
    <mergeCell ref="E22:E23"/>
    <mergeCell ref="E24:E25"/>
    <mergeCell ref="E26:E27"/>
  </mergeCells>
  <pageMargins left="0.196527777777778" right="0" top="0.196527777777778" bottom="0" header="0.298611111111111" footer="0.298611111111111"/>
  <pageSetup paperSize="9" scale="5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D21" sqref="D21"/>
    </sheetView>
  </sheetViews>
  <sheetFormatPr defaultColWidth="9.1047619047619" defaultRowHeight="15" outlineLevelCol="3"/>
  <cols>
    <col min="1" max="1" width="14.4380952380952" style="1" customWidth="1"/>
    <col min="4" max="4" width="13" style="1" customWidth="1"/>
  </cols>
  <sheetData>
    <row r="1" ht="26.25" spans="1:4">
      <c r="A1" s="2"/>
      <c r="D1" s="3"/>
    </row>
    <row r="2" spans="1:4">
      <c r="A2" s="4" t="s">
        <v>2</v>
      </c>
      <c r="D2" s="5" t="s">
        <v>2</v>
      </c>
    </row>
    <row r="3" ht="16.5" spans="1:4">
      <c r="A3" s="6">
        <v>1593703</v>
      </c>
      <c r="D3" s="7">
        <v>1637321</v>
      </c>
    </row>
    <row r="4" ht="16.5" spans="1:4">
      <c r="A4" s="6">
        <v>1593704</v>
      </c>
      <c r="D4" s="8">
        <v>1637301</v>
      </c>
    </row>
    <row r="5" ht="16.5" spans="1:4">
      <c r="A5" s="6">
        <v>1593705</v>
      </c>
      <c r="D5" s="8">
        <v>1637181</v>
      </c>
    </row>
    <row r="6" ht="16.5" spans="1:4">
      <c r="A6" s="6">
        <v>1593706</v>
      </c>
      <c r="D6" s="8">
        <v>1637653</v>
      </c>
    </row>
    <row r="7" ht="16.5" spans="1:4">
      <c r="A7" s="6">
        <v>1593707</v>
      </c>
      <c r="D7" s="8">
        <v>1637500</v>
      </c>
    </row>
    <row r="8" ht="16.5" spans="1:4">
      <c r="A8" s="6">
        <v>1593709</v>
      </c>
      <c r="D8" s="8">
        <v>1637503</v>
      </c>
    </row>
    <row r="9" ht="16.5" spans="1:4">
      <c r="A9" s="6">
        <v>1593710</v>
      </c>
      <c r="D9" s="8">
        <v>1637506</v>
      </c>
    </row>
    <row r="10" ht="16.5" spans="1:4">
      <c r="A10" s="6">
        <v>1593711</v>
      </c>
      <c r="D10" s="8">
        <v>1637505</v>
      </c>
    </row>
    <row r="11" ht="16.5" spans="1:4">
      <c r="A11" s="6">
        <v>1593712</v>
      </c>
      <c r="D11" s="8">
        <v>1637502</v>
      </c>
    </row>
    <row r="12" ht="16.5" spans="1:4">
      <c r="A12" s="6">
        <v>1593713</v>
      </c>
      <c r="D12" s="9">
        <v>1637499</v>
      </c>
    </row>
    <row r="13" ht="16.5" spans="1:4">
      <c r="A13" s="6">
        <v>1593715</v>
      </c>
      <c r="D13" s="8">
        <v>1637497</v>
      </c>
    </row>
    <row r="14" ht="16.5" spans="1:4">
      <c r="A14" s="6">
        <v>1593716</v>
      </c>
      <c r="D14" s="8">
        <v>1637501</v>
      </c>
    </row>
    <row r="15" ht="16.5" spans="1:4">
      <c r="A15" s="6">
        <v>1593717</v>
      </c>
      <c r="D15" s="8">
        <v>1637495</v>
      </c>
    </row>
    <row r="16" ht="16.5" spans="1:4">
      <c r="A16"/>
      <c r="D16" s="8">
        <v>1637494</v>
      </c>
    </row>
    <row r="17" ht="16.5" spans="1:4">
      <c r="A17"/>
      <c r="D17" s="8">
        <v>1637492</v>
      </c>
    </row>
    <row r="18" ht="16.5" spans="1:4">
      <c r="A18"/>
      <c r="D18" s="8">
        <v>1637491</v>
      </c>
    </row>
    <row r="19" ht="16.5" spans="1:4">
      <c r="A19"/>
      <c r="D19" s="8">
        <v>1637490</v>
      </c>
    </row>
    <row r="20" ht="16.5" spans="1:4">
      <c r="A20"/>
      <c r="D20" s="8">
        <v>1637504</v>
      </c>
    </row>
    <row r="21" ht="16.5" spans="1:4">
      <c r="A21"/>
      <c r="D21" s="10">
        <v>1637489</v>
      </c>
    </row>
    <row r="22" spans="1:1">
      <c r="A22"/>
    </row>
    <row r="23" spans="1:4">
      <c r="A23"/>
      <c r="D23"/>
    </row>
    <row r="24" spans="1:4">
      <c r="A24"/>
      <c r="D24"/>
    </row>
    <row r="25" spans="1:4">
      <c r="A25"/>
      <c r="D25"/>
    </row>
    <row r="26" spans="1:4">
      <c r="A26"/>
      <c r="D26"/>
    </row>
    <row r="27" spans="1:4">
      <c r="A27"/>
      <c r="D27"/>
    </row>
    <row r="28" spans="1:4">
      <c r="A28"/>
      <c r="D28"/>
    </row>
    <row r="29" spans="1:4">
      <c r="A29"/>
      <c r="D29"/>
    </row>
    <row r="30" spans="1:4">
      <c r="A30"/>
      <c r="D30"/>
    </row>
    <row r="31" spans="1:4">
      <c r="A31"/>
      <c r="D31"/>
    </row>
    <row r="32" spans="1:4">
      <c r="A32"/>
      <c r="D32"/>
    </row>
    <row r="33" spans="1:4">
      <c r="A33"/>
      <c r="D33"/>
    </row>
    <row r="34" spans="1:4">
      <c r="A34"/>
      <c r="D34"/>
    </row>
    <row r="35" spans="1:4">
      <c r="A35"/>
      <c r="D35"/>
    </row>
    <row r="36" spans="1:4">
      <c r="A36"/>
      <c r="D36"/>
    </row>
    <row r="37" spans="1:4">
      <c r="A37"/>
      <c r="D37"/>
    </row>
    <row r="38" spans="1:4">
      <c r="A38"/>
      <c r="D38"/>
    </row>
    <row r="39" spans="1:4">
      <c r="A39"/>
      <c r="D39"/>
    </row>
    <row r="40" spans="1:4">
      <c r="A40"/>
      <c r="D40"/>
    </row>
    <row r="41" spans="1:4">
      <c r="A41"/>
      <c r="D41"/>
    </row>
    <row r="42" spans="1:4">
      <c r="A42"/>
      <c r="D42"/>
    </row>
    <row r="43" spans="1:4">
      <c r="A43"/>
      <c r="D43"/>
    </row>
    <row r="44" spans="1:4">
      <c r="A44"/>
      <c r="D44"/>
    </row>
    <row r="45" spans="1:4">
      <c r="A45"/>
      <c r="D45"/>
    </row>
    <row r="46" spans="1:4">
      <c r="A46"/>
      <c r="D46"/>
    </row>
    <row r="47" spans="1:4">
      <c r="A47"/>
      <c r="D47"/>
    </row>
    <row r="48" spans="1:4">
      <c r="A48"/>
      <c r="D48"/>
    </row>
    <row r="49" spans="1:4">
      <c r="A49"/>
      <c r="D49"/>
    </row>
    <row r="50" spans="1:4">
      <c r="A50"/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ht="16.5" spans="4:4">
      <c r="D57"/>
    </row>
    <row r="58" ht="16.5" spans="4:4">
      <c r="D5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Table-English Format</vt:lpstr>
      <vt:lpstr>Summary Table-English Format(2)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Dania</cp:lastModifiedBy>
  <dcterms:created xsi:type="dcterms:W3CDTF">2024-05-11T07:01:00Z</dcterms:created>
  <cp:lastPrinted>2024-06-20T09:01:00Z</cp:lastPrinted>
  <dcterms:modified xsi:type="dcterms:W3CDTF">2025-08-27T09:21:35Z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40D32C9FEBB142DDA904BB66DADEA048_13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