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400"/>
  </bookViews>
  <sheets>
    <sheet name=" 腰封" sheetId="1" r:id="rId1"/>
    <sheet name="明细" sheetId="2" r:id="rId2"/>
  </sheets>
  <definedNames>
    <definedName name="_xlnm.Print_Area" localSheetId="0">' 腰封'!$A$1:$J$33</definedName>
  </definedName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<sst xmlns="http://schemas.openxmlformats.org/spreadsheetml/2006/main" count="88" uniqueCount="59">
  <si>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t>合同号：</t>
  </si>
  <si>
    <t>UX250806018 ZBH15180L CAN.CAN ECOM</t>
  </si>
  <si>
    <t>定约日期：</t>
  </si>
  <si>
    <t>甲方（买方）：</t>
  </si>
  <si>
    <t>乙方（卖方）：</t>
  </si>
  <si>
    <t>Relay Packaging Group ( Global )</t>
  </si>
  <si>
    <t>地址：</t>
  </si>
  <si>
    <t>Room 1213, Zhonghuan Sc ence Park, 485 Xingmei Road, Minhang District, Shanghai Zip code:200237</t>
  </si>
  <si>
    <t>联系人：</t>
  </si>
  <si>
    <t>Vicky</t>
  </si>
  <si>
    <t>电话：</t>
  </si>
  <si>
    <t>传真：</t>
  </si>
  <si>
    <t xml:space="preserve">买卖双方根据下列条款定立本合同   </t>
  </si>
  <si>
    <t>辅料名称</t>
  </si>
  <si>
    <t>颜色/图片</t>
  </si>
  <si>
    <t>尺码</t>
  </si>
  <si>
    <t>大货订购数（张）</t>
  </si>
  <si>
    <t>含税单价（元/张）</t>
  </si>
  <si>
    <t>税率（%）</t>
  </si>
  <si>
    <t>税额（元）</t>
  </si>
  <si>
    <t>金额（元）</t>
  </si>
  <si>
    <t>价税合计（元）</t>
  </si>
  <si>
    <t>大货样（大货样单独放一个箱子里，寄办公室）</t>
  </si>
  <si>
    <t>加拿大单 PP腰封 大货
size: 21" x 3.25"</t>
  </si>
  <si>
    <r>
      <rPr>
        <sz val="8"/>
        <rFont val="微软雅黑"/>
        <charset val="134"/>
      </rPr>
      <t xml:space="preserve">#817 Big Bouquets C12256粉底白花朵印花  </t>
    </r>
    <r>
      <rPr>
        <b/>
        <sz val="8"/>
        <color rgb="FFFF0000"/>
        <rFont val="微软雅黑"/>
        <charset val="134"/>
      </rPr>
      <t xml:space="preserve">PINK         </t>
    </r>
    <r>
      <rPr>
        <sz val="8"/>
        <rFont val="微软雅黑"/>
        <charset val="134"/>
      </rPr>
      <t xml:space="preserve">                                                        
CSSH11629011A/D/G--分颜色，分尺码
</t>
    </r>
  </si>
  <si>
    <t>XS/TP</t>
  </si>
  <si>
    <t>S/P</t>
  </si>
  <si>
    <t>M/M</t>
  </si>
  <si>
    <t>L/G</t>
  </si>
  <si>
    <t>XL/TG</t>
  </si>
  <si>
    <t>XXL/TTG</t>
  </si>
  <si>
    <r>
      <rPr>
        <sz val="8"/>
        <rFont val="微软雅黑"/>
        <charset val="134"/>
      </rPr>
      <t xml:space="preserve">#448 Orange Blossom C09244浅蓝底橙子印花 </t>
    </r>
    <r>
      <rPr>
        <b/>
        <sz val="8"/>
        <color rgb="FFFF0000"/>
        <rFont val="微软雅黑"/>
        <charset val="134"/>
      </rPr>
      <t xml:space="preserve">TEAL </t>
    </r>
    <r>
      <rPr>
        <sz val="8"/>
        <rFont val="微软雅黑"/>
        <charset val="134"/>
      </rPr>
      <t xml:space="preserve">
CSSH11629011B/E/H--分颜色，分尺码</t>
    </r>
  </si>
  <si>
    <r>
      <rPr>
        <sz val="8"/>
        <rFont val="微软雅黑"/>
        <charset val="134"/>
      </rPr>
      <t xml:space="preserve">#557 FLORAL C12374A 白底小碎花印花  </t>
    </r>
    <r>
      <rPr>
        <b/>
        <sz val="8"/>
        <color rgb="FFFF0000"/>
        <rFont val="微软雅黑"/>
        <charset val="134"/>
      </rPr>
      <t>PURPLE</t>
    </r>
    <r>
      <rPr>
        <sz val="8"/>
        <rFont val="微软雅黑"/>
        <charset val="134"/>
      </rPr>
      <t xml:space="preserve">
CSSH11629011C/F/I--分颜色，分尺码</t>
    </r>
  </si>
  <si>
    <t>加拿大单
PP腰封-备用</t>
  </si>
  <si>
    <t>CSSH11629011J</t>
  </si>
  <si>
    <t>——</t>
  </si>
  <si>
    <t>备用腰封单独放在一个箱子里面</t>
  </si>
  <si>
    <t>无开版费</t>
  </si>
  <si>
    <t>合计</t>
  </si>
  <si>
    <t>大货交期：</t>
  </si>
  <si>
    <t xml:space="preserve">  </t>
  </si>
  <si>
    <t>订单数</t>
  </si>
  <si>
    <t>含备次1%</t>
  </si>
  <si>
    <t>样品</t>
  </si>
  <si>
    <t>订购数</t>
  </si>
  <si>
    <t>加拿大单</t>
  </si>
  <si>
    <t>#817 Big Bouquets C12256
粉底白花朵印花</t>
  </si>
  <si>
    <t>XS</t>
  </si>
  <si>
    <t>S</t>
  </si>
  <si>
    <t>M</t>
  </si>
  <si>
    <t>L</t>
  </si>
  <si>
    <t>XL</t>
  </si>
  <si>
    <t>XXL</t>
  </si>
  <si>
    <t>#448 Orange Blossom C09244
浅蓝底橙子印花</t>
  </si>
  <si>
    <t>#557 FLORAL C12374A 
白底小碎花印花</t>
  </si>
  <si>
    <t>订单量</t>
  </si>
  <si>
    <t>备次</t>
  </si>
  <si>
    <t>备用腰封数量</t>
  </si>
  <si>
    <t>加拿大单备用腰封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</si>
</sst>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￥&quot;#,##0.000;&quot;￥&quot;\-#,##0.000"/>
  </numFmts>
  <fonts count="37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9"/>
      <color indexed="8"/>
      <name val="宋体"/>
      <charset val="134"/>
    </font>
    <font>
      <b/>
      <sz val="11"/>
      <color indexed="8"/>
      <name val="微软雅黑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5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b/>
      <sz val="8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lightDown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2" fillId="0" borderId="0"/>
    <xf numFmtId="0" fontId="3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4" fillId="0" borderId="0"/>
    <xf numFmtId="0" fontId="34" fillId="0" borderId="0"/>
    <xf numFmtId="0" fontId="35" fillId="0" borderId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14" fontId="5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left" wrapText="1"/>
    </xf>
    <xf numFmtId="0" fontId="5" fillId="0" borderId="0" xfId="0" applyFont="1" applyBorder="1" applyAlignment="1"/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5" fillId="3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3" fontId="11" fillId="5" borderId="0" xfId="0" applyNumberFormat="1" applyFont="1" applyFill="1" applyAlignment="1">
      <alignment horizontal="center" vertical="center" wrapText="1"/>
    </xf>
    <xf numFmtId="4" fontId="11" fillId="5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 wrapText="1"/>
    </xf>
    <xf numFmtId="4" fontId="11" fillId="5" borderId="0" xfId="0" applyNumberFormat="1" applyFont="1" applyFill="1" applyBorder="1" applyAlignment="1">
      <alignment horizontal="center" vertical="center" wrapText="1"/>
    </xf>
    <xf numFmtId="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63500</xdr:colOff>
      <xdr:row>11</xdr:row>
      <xdr:rowOff>347345</xdr:rowOff>
    </xdr:from>
    <xdr:to>
      <xdr:col>1</xdr:col>
      <xdr:colOff>1835785</xdr:colOff>
      <xdr:row>16</xdr:row>
      <xdr:rowOff>287655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355" y="3144520"/>
          <a:ext cx="1772285" cy="222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70485</xdr:colOff>
      <xdr:row>17</xdr:row>
      <xdr:rowOff>321310</xdr:rowOff>
    </xdr:from>
    <xdr:to>
      <xdr:col>1</xdr:col>
      <xdr:colOff>1881505</xdr:colOff>
      <xdr:row>22</xdr:row>
      <xdr:rowOff>367030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77340" y="5861685"/>
          <a:ext cx="1811020" cy="2331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23</xdr:row>
      <xdr:rowOff>380365</xdr:rowOff>
    </xdr:from>
    <xdr:to>
      <xdr:col>1</xdr:col>
      <xdr:colOff>1802130</xdr:colOff>
      <xdr:row>28</xdr:row>
      <xdr:rowOff>390525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6855" y="8663940"/>
          <a:ext cx="1802130" cy="229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1967230</xdr:colOff>
      <xdr:row>11</xdr:row>
      <xdr:rowOff>385445</xdr:rowOff>
    </xdr:from>
    <xdr:to>
      <xdr:col>1</xdr:col>
      <xdr:colOff>4145915</xdr:colOff>
      <xdr:row>12</xdr:row>
      <xdr:rowOff>321310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74085" y="3182620"/>
          <a:ext cx="217868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1969135</xdr:colOff>
      <xdr:row>17</xdr:row>
      <xdr:rowOff>366395</xdr:rowOff>
    </xdr:from>
    <xdr:to>
      <xdr:col>1</xdr:col>
      <xdr:colOff>4165600</xdr:colOff>
      <xdr:row>18</xdr:row>
      <xdr:rowOff>309245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75990" y="5906770"/>
          <a:ext cx="219646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1924050</xdr:colOff>
      <xdr:row>23</xdr:row>
      <xdr:rowOff>401955</xdr:rowOff>
    </xdr:from>
    <xdr:to>
      <xdr:col>1</xdr:col>
      <xdr:colOff>4090035</xdr:colOff>
      <xdr:row>24</xdr:row>
      <xdr:rowOff>351155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30905" y="8685530"/>
          <a:ext cx="216598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1941830</xdr:colOff>
      <xdr:row>12</xdr:row>
      <xdr:rowOff>450215</xdr:rowOff>
    </xdr:from>
    <xdr:to>
      <xdr:col>1</xdr:col>
      <xdr:colOff>4126230</xdr:colOff>
      <xdr:row>13</xdr:row>
      <xdr:rowOff>389255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448685" y="3704590"/>
          <a:ext cx="2184400" cy="39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1978025</xdr:colOff>
      <xdr:row>18</xdr:row>
      <xdr:rowOff>429895</xdr:rowOff>
    </xdr:from>
    <xdr:to>
      <xdr:col>1</xdr:col>
      <xdr:colOff>4146550</xdr:colOff>
      <xdr:row>19</xdr:row>
      <xdr:rowOff>362585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484880" y="6427470"/>
          <a:ext cx="2168525" cy="38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1905000</xdr:colOff>
      <xdr:row>24</xdr:row>
      <xdr:rowOff>456565</xdr:rowOff>
    </xdr:from>
    <xdr:to>
      <xdr:col>1</xdr:col>
      <xdr:colOff>4085590</xdr:colOff>
      <xdr:row>25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411855" y="9197340"/>
          <a:ext cx="218059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191135</xdr:colOff>
      <xdr:row>29</xdr:row>
      <xdr:rowOff>402590</xdr:rowOff>
    </xdr:from>
    <xdr:to>
      <xdr:col>1</xdr:col>
      <xdr:colOff>4036695</xdr:colOff>
      <xdr:row>29</xdr:row>
      <xdr:rowOff>1113155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97990" y="11429365"/>
          <a:ext cx="3845560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273050</xdr:colOff>
      <xdr:row>22</xdr:row>
      <xdr:rowOff>12700</xdr:rowOff>
    </xdr:from>
    <xdr:to>
      <xdr:col>7</xdr:col>
      <xdr:colOff>612140</xdr:colOff>
      <xdr:row>30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050" y="4622800"/>
          <a:ext cx="5514340" cy="1785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zoomScale="70" zoomScaleNormal="70" zoomScaleSheetLayoutView="70" topLeftCell="A24" workbookViewId="0">
      <selection activeCell="G19" sqref="G19"/>
    </sheetView>
  </sheetViews>
  <sheetFormatPr defaultColWidth="9" defaultRowHeight="14"/>
  <cols>
    <col min="1" max="1" width="21.5727272727273" customWidth="1"/>
    <col min="2" max="2" width="60.7727272727273" customWidth="1"/>
    <col min="3" max="3" width="13.5272727272727" customWidth="1"/>
    <col min="4" max="4" width="14.8818181818182" customWidth="1"/>
    <col min="5" max="5" width="16.7545454545455" customWidth="1"/>
    <col min="6" max="6" width="11.5545454545455" customWidth="1"/>
    <col min="7" max="7" width="10.4454545454545" customWidth="1"/>
    <col min="8" max="8" width="12.4090909090909" customWidth="1"/>
    <col min="9" max="9" width="13.1363636363636" customWidth="1"/>
    <col min="10" max="10" width="15.8181818181818" customWidth="1"/>
  </cols>
  <sheetData>
    <row r="1" ht="20" spans="1:10">
      <c r="A1" s="22"/>
      <c r="B1" s="22"/>
      <c r="C1" s="22"/>
      <c r="D1" s="22"/>
      <c r="E1" s="22"/>
      <c r="F1" s="22"/>
      <c r="G1" s="22"/>
      <c r="H1" s="22"/>
      <c r="I1" s="22"/>
      <c r="J1" s="22"/>
    </row>
    <row r="2" ht="18" customHeight="1" spans="1:10">
      <c r="A2" s="23"/>
      <c r="B2" s="23"/>
      <c r="C2" s="23"/>
      <c r="D2" s="23"/>
      <c r="E2" s="23"/>
      <c r="F2" s="23"/>
      <c r="G2" s="23"/>
      <c r="H2" s="23"/>
      <c r="I2" s="23"/>
      <c r="J2" s="23"/>
    </row>
    <row r="3" ht="14.5" spans="1:10">
      <c r="A3" s="24" t="s">
        <v>0</v>
      </c>
      <c r="B3" s="25" t="s">
        <v>1</v>
      </c>
      <c r="C3" s="25"/>
      <c r="D3" s="25"/>
      <c r="E3" s="26" t="s">
        <v>2</v>
      </c>
      <c r="F3" s="27">
        <v>45959</v>
      </c>
      <c r="G3" s="27"/>
      <c r="H3" s="27"/>
      <c r="I3" s="28"/>
      <c r="J3" s="59"/>
    </row>
    <row r="4" ht="14.5" spans="1:10">
      <c r="A4" s="24" t="s">
        <v>3</v>
      </c>
      <c r="B4" s="28"/>
      <c r="C4" s="28"/>
      <c r="D4" s="28"/>
      <c r="E4" s="26" t="s">
        <v>4</v>
      </c>
      <c r="F4" s="29" t="s">
        <v>5</v>
      </c>
      <c r="G4" s="28"/>
      <c r="H4" s="28"/>
      <c r="I4" s="28"/>
      <c r="J4" s="59"/>
    </row>
    <row r="5" ht="31" customHeight="1" spans="1:10">
      <c r="A5" s="24" t="s">
        <v>6</v>
      </c>
      <c r="B5" s="28"/>
      <c r="C5" s="28"/>
      <c r="D5" s="28"/>
      <c r="E5" s="26" t="s">
        <v>6</v>
      </c>
      <c r="F5" s="30" t="s">
        <v>7</v>
      </c>
      <c r="G5" s="31"/>
      <c r="H5" s="31"/>
      <c r="I5" s="31"/>
      <c r="J5" s="31"/>
    </row>
    <row r="6" ht="14.5" spans="1:10">
      <c r="A6" s="32" t="s">
        <v>8</v>
      </c>
      <c r="B6" s="33"/>
      <c r="C6" s="33"/>
      <c r="D6" s="33"/>
      <c r="E6" s="33" t="s">
        <v>8</v>
      </c>
      <c r="F6" s="29" t="s">
        <v>9</v>
      </c>
      <c r="G6" s="28"/>
      <c r="H6" s="28"/>
      <c r="I6" s="28"/>
      <c r="J6" s="59"/>
    </row>
    <row r="7" ht="14.5" spans="1:10">
      <c r="A7" s="24" t="s">
        <v>10</v>
      </c>
      <c r="B7" s="25"/>
      <c r="C7" s="25"/>
      <c r="D7" s="25"/>
      <c r="E7" s="26" t="s">
        <v>10</v>
      </c>
      <c r="F7" s="34">
        <v>17317154088</v>
      </c>
      <c r="G7" s="34"/>
      <c r="H7" s="34"/>
      <c r="I7" s="34"/>
      <c r="J7" s="34"/>
    </row>
    <row r="8" ht="14.5" spans="1:10">
      <c r="A8" s="24" t="s">
        <v>11</v>
      </c>
      <c r="B8" s="25"/>
      <c r="C8" s="25"/>
      <c r="D8" s="25"/>
      <c r="E8" s="26" t="s">
        <v>11</v>
      </c>
      <c r="F8" s="28"/>
      <c r="G8" s="28"/>
      <c r="H8" s="28"/>
      <c r="I8" s="28"/>
      <c r="J8" s="59"/>
    </row>
    <row r="9" ht="17.25" customHeight="1" spans="1:10">
      <c r="A9" s="24"/>
      <c r="B9" s="24"/>
      <c r="C9" s="24"/>
      <c r="D9" s="24"/>
      <c r="E9" s="35"/>
      <c r="F9" s="35"/>
      <c r="G9" s="35"/>
      <c r="H9" s="35"/>
      <c r="I9" s="35"/>
      <c r="J9" s="29"/>
    </row>
    <row r="10" ht="14.5" spans="1:10">
      <c r="A10" s="36" t="s">
        <v>12</v>
      </c>
      <c r="B10" s="36"/>
      <c r="C10" s="36"/>
      <c r="D10" s="36"/>
      <c r="E10" s="36"/>
      <c r="F10" s="36"/>
      <c r="G10" s="36"/>
      <c r="H10" s="36"/>
      <c r="I10" s="36"/>
      <c r="J10" s="36"/>
    </row>
    <row r="11" ht="47" customHeight="1" spans="1:10">
      <c r="A11" s="37" t="s">
        <v>13</v>
      </c>
      <c r="B11" s="37" t="s">
        <v>14</v>
      </c>
      <c r="C11" s="37" t="s">
        <v>15</v>
      </c>
      <c r="D11" s="37" t="s">
        <v>16</v>
      </c>
      <c r="E11" s="37" t="s">
        <v>17</v>
      </c>
      <c r="F11" s="37" t="s">
        <v>18</v>
      </c>
      <c r="G11" s="37" t="s">
        <v>19</v>
      </c>
      <c r="H11" s="37" t="s">
        <v>20</v>
      </c>
      <c r="I11" s="37" t="s">
        <v>21</v>
      </c>
      <c r="J11" s="49" t="s">
        <v>22</v>
      </c>
    </row>
    <row r="12" ht="36" customHeight="1" spans="1:10">
      <c r="A12" s="38" t="s">
        <v>23</v>
      </c>
      <c r="B12" s="39" t="s">
        <v>24</v>
      </c>
      <c r="C12" s="40" t="s">
        <v>25</v>
      </c>
      <c r="D12" s="41">
        <f>明细!H2</f>
        <v>7700</v>
      </c>
      <c r="E12" s="42"/>
      <c r="F12" s="43">
        <v>0.13</v>
      </c>
      <c r="G12" s="44">
        <f>I12/1.13*0.13</f>
        <v>0</v>
      </c>
      <c r="H12" s="44">
        <f>I12/1.13</f>
        <v>0</v>
      </c>
      <c r="I12" s="44">
        <f>D12*E12</f>
        <v>0</v>
      </c>
      <c r="J12" s="60">
        <v>50</v>
      </c>
    </row>
    <row r="13" customFormat="1" ht="36" customHeight="1" spans="1:10">
      <c r="A13" s="38"/>
      <c r="B13" s="39"/>
      <c r="C13" s="40" t="s">
        <v>26</v>
      </c>
      <c r="D13" s="41">
        <f>明细!H3</f>
        <v>15100</v>
      </c>
      <c r="E13" s="42"/>
      <c r="F13" s="43">
        <v>0.13</v>
      </c>
      <c r="G13" s="44">
        <f>I13/1.13*0.13</f>
        <v>0</v>
      </c>
      <c r="H13" s="44">
        <f>I13/1.13</f>
        <v>0</v>
      </c>
      <c r="I13" s="44">
        <f>D13*E13</f>
        <v>0</v>
      </c>
      <c r="J13" s="61">
        <v>100</v>
      </c>
    </row>
    <row r="14" customFormat="1" ht="36" customHeight="1" spans="1:10">
      <c r="A14" s="38"/>
      <c r="B14" s="39"/>
      <c r="C14" s="40" t="s">
        <v>27</v>
      </c>
      <c r="D14" s="41">
        <f>明细!H4</f>
        <v>20300</v>
      </c>
      <c r="E14" s="42"/>
      <c r="F14" s="43">
        <v>0.13</v>
      </c>
      <c r="G14" s="44">
        <f t="shared" ref="G14:G19" si="0">I14/1.13*0.13</f>
        <v>0</v>
      </c>
      <c r="H14" s="44">
        <f t="shared" ref="H14:H19" si="1">I14/1.13</f>
        <v>0</v>
      </c>
      <c r="I14" s="44">
        <f t="shared" ref="I14:I19" si="2">D14*E14</f>
        <v>0</v>
      </c>
      <c r="J14" s="60">
        <v>50</v>
      </c>
    </row>
    <row r="15" customFormat="1" ht="36" customHeight="1" spans="1:10">
      <c r="A15" s="38"/>
      <c r="B15" s="45"/>
      <c r="C15" s="40" t="s">
        <v>28</v>
      </c>
      <c r="D15" s="41">
        <f>明细!H5</f>
        <v>16350</v>
      </c>
      <c r="E15" s="42"/>
      <c r="F15" s="43">
        <v>0.13</v>
      </c>
      <c r="G15" s="44">
        <f t="shared" si="0"/>
        <v>0</v>
      </c>
      <c r="H15" s="44">
        <f t="shared" si="1"/>
        <v>0</v>
      </c>
      <c r="I15" s="44">
        <f t="shared" si="2"/>
        <v>0</v>
      </c>
      <c r="J15" s="60">
        <v>50</v>
      </c>
    </row>
    <row r="16" customFormat="1" ht="36" customHeight="1" spans="1:10">
      <c r="A16" s="38"/>
      <c r="B16" s="45"/>
      <c r="C16" s="40" t="s">
        <v>29</v>
      </c>
      <c r="D16" s="41">
        <f>明细!H6</f>
        <v>11500</v>
      </c>
      <c r="E16" s="42"/>
      <c r="F16" s="43">
        <v>0.13</v>
      </c>
      <c r="G16" s="44">
        <f t="shared" si="0"/>
        <v>0</v>
      </c>
      <c r="H16" s="44">
        <f t="shared" si="1"/>
        <v>0</v>
      </c>
      <c r="I16" s="44">
        <f t="shared" si="2"/>
        <v>0</v>
      </c>
      <c r="J16" s="60">
        <v>50</v>
      </c>
    </row>
    <row r="17" customFormat="1" ht="36" customHeight="1" spans="1:10">
      <c r="A17" s="38"/>
      <c r="B17" s="45"/>
      <c r="C17" s="40" t="s">
        <v>30</v>
      </c>
      <c r="D17" s="41">
        <f>明细!H7</f>
        <v>200</v>
      </c>
      <c r="E17" s="42"/>
      <c r="F17" s="43">
        <v>0.13</v>
      </c>
      <c r="G17" s="44">
        <f t="shared" si="0"/>
        <v>0</v>
      </c>
      <c r="H17" s="44">
        <f t="shared" si="1"/>
        <v>0</v>
      </c>
      <c r="I17" s="44">
        <f t="shared" si="2"/>
        <v>0</v>
      </c>
      <c r="J17" s="60">
        <v>50</v>
      </c>
    </row>
    <row r="18" customFormat="1" ht="36" customHeight="1" spans="1:10">
      <c r="A18" s="38"/>
      <c r="B18" s="39" t="s">
        <v>31</v>
      </c>
      <c r="C18" s="40" t="s">
        <v>25</v>
      </c>
      <c r="D18" s="41">
        <f>明细!H8</f>
        <v>6600</v>
      </c>
      <c r="E18" s="42"/>
      <c r="F18" s="43">
        <v>0.13</v>
      </c>
      <c r="G18" s="44">
        <f t="shared" si="0"/>
        <v>0</v>
      </c>
      <c r="H18" s="44">
        <f t="shared" si="1"/>
        <v>0</v>
      </c>
      <c r="I18" s="44">
        <f t="shared" si="2"/>
        <v>0</v>
      </c>
      <c r="J18" s="60">
        <v>50</v>
      </c>
    </row>
    <row r="19" customFormat="1" ht="36" customHeight="1" spans="1:10">
      <c r="A19" s="38"/>
      <c r="B19" s="39"/>
      <c r="C19" s="40" t="s">
        <v>26</v>
      </c>
      <c r="D19" s="41">
        <f>明细!H9</f>
        <v>12950</v>
      </c>
      <c r="E19" s="42"/>
      <c r="F19" s="43">
        <v>0.13</v>
      </c>
      <c r="G19" s="44">
        <f t="shared" si="0"/>
        <v>0</v>
      </c>
      <c r="H19" s="44">
        <f t="shared" si="1"/>
        <v>0</v>
      </c>
      <c r="I19" s="44">
        <f t="shared" si="2"/>
        <v>0</v>
      </c>
      <c r="J19" s="61">
        <v>100</v>
      </c>
    </row>
    <row r="20" customFormat="1" ht="36" customHeight="1" spans="1:10">
      <c r="A20" s="38"/>
      <c r="B20" s="39"/>
      <c r="C20" s="40" t="s">
        <v>27</v>
      </c>
      <c r="D20" s="41">
        <f>明细!H10</f>
        <v>17400</v>
      </c>
      <c r="E20" s="42"/>
      <c r="F20" s="43">
        <v>0.13</v>
      </c>
      <c r="G20" s="44">
        <f t="shared" ref="G20:G30" si="3">I20/1.13*0.13</f>
        <v>0</v>
      </c>
      <c r="H20" s="44">
        <f t="shared" ref="H20:H30" si="4">I20/1.13</f>
        <v>0</v>
      </c>
      <c r="I20" s="44">
        <f t="shared" ref="I20:I30" si="5">D20*E20</f>
        <v>0</v>
      </c>
      <c r="J20" s="60">
        <v>50</v>
      </c>
    </row>
    <row r="21" customFormat="1" ht="36" customHeight="1" spans="1:10">
      <c r="A21" s="38"/>
      <c r="B21" s="45"/>
      <c r="C21" s="40" t="s">
        <v>28</v>
      </c>
      <c r="D21" s="41">
        <f>明细!H11</f>
        <v>14050</v>
      </c>
      <c r="E21" s="42"/>
      <c r="F21" s="43">
        <v>0.13</v>
      </c>
      <c r="G21" s="44">
        <f t="shared" si="3"/>
        <v>0</v>
      </c>
      <c r="H21" s="44">
        <f t="shared" si="4"/>
        <v>0</v>
      </c>
      <c r="I21" s="44">
        <f t="shared" si="5"/>
        <v>0</v>
      </c>
      <c r="J21" s="60">
        <v>50</v>
      </c>
    </row>
    <row r="22" customFormat="1" ht="36" customHeight="1" spans="1:10">
      <c r="A22" s="38"/>
      <c r="B22" s="45"/>
      <c r="C22" s="40" t="s">
        <v>29</v>
      </c>
      <c r="D22" s="41">
        <f>明细!H12</f>
        <v>9850</v>
      </c>
      <c r="E22" s="42"/>
      <c r="F22" s="43">
        <v>0.13</v>
      </c>
      <c r="G22" s="44">
        <f t="shared" si="3"/>
        <v>0</v>
      </c>
      <c r="H22" s="44">
        <f t="shared" si="4"/>
        <v>0</v>
      </c>
      <c r="I22" s="44">
        <f t="shared" si="5"/>
        <v>0</v>
      </c>
      <c r="J22" s="60">
        <v>50</v>
      </c>
    </row>
    <row r="23" customFormat="1" ht="36" customHeight="1" spans="1:10">
      <c r="A23" s="38"/>
      <c r="B23" s="39"/>
      <c r="C23" s="40" t="s">
        <v>30</v>
      </c>
      <c r="D23" s="41">
        <f>明细!H13</f>
        <v>200</v>
      </c>
      <c r="E23" s="42"/>
      <c r="F23" s="43">
        <v>0.13</v>
      </c>
      <c r="G23" s="44">
        <f t="shared" si="3"/>
        <v>0</v>
      </c>
      <c r="H23" s="44">
        <f t="shared" si="4"/>
        <v>0</v>
      </c>
      <c r="I23" s="44">
        <f t="shared" si="5"/>
        <v>0</v>
      </c>
      <c r="J23" s="60">
        <v>50</v>
      </c>
    </row>
    <row r="24" customFormat="1" ht="36" customHeight="1" spans="1:14">
      <c r="A24" s="38"/>
      <c r="B24" s="46" t="s">
        <v>32</v>
      </c>
      <c r="C24" s="40" t="s">
        <v>25</v>
      </c>
      <c r="D24" s="41">
        <f>明细!H14</f>
        <v>5550</v>
      </c>
      <c r="E24" s="42"/>
      <c r="F24" s="43">
        <v>0.13</v>
      </c>
      <c r="G24" s="44">
        <f t="shared" si="3"/>
        <v>0</v>
      </c>
      <c r="H24" s="44">
        <f t="shared" si="4"/>
        <v>0</v>
      </c>
      <c r="I24" s="44">
        <f t="shared" si="5"/>
        <v>0</v>
      </c>
      <c r="J24" s="60">
        <v>50</v>
      </c>
      <c r="K24" s="62"/>
      <c r="L24" s="63"/>
      <c r="M24" s="62"/>
      <c r="N24" s="62"/>
    </row>
    <row r="25" customFormat="1" ht="36" customHeight="1" spans="1:14">
      <c r="A25" s="38"/>
      <c r="B25" s="47"/>
      <c r="C25" s="40" t="s">
        <v>26</v>
      </c>
      <c r="D25" s="41">
        <f>明细!H15</f>
        <v>10800</v>
      </c>
      <c r="E25" s="42"/>
      <c r="F25" s="43">
        <v>0.13</v>
      </c>
      <c r="G25" s="44">
        <f t="shared" si="3"/>
        <v>0</v>
      </c>
      <c r="H25" s="44">
        <f t="shared" si="4"/>
        <v>0</v>
      </c>
      <c r="I25" s="44">
        <f t="shared" si="5"/>
        <v>0</v>
      </c>
      <c r="J25" s="61">
        <v>100</v>
      </c>
      <c r="K25" s="62"/>
      <c r="L25" s="63"/>
      <c r="M25" s="62"/>
      <c r="N25" s="62"/>
    </row>
    <row r="26" customFormat="1" ht="36" customHeight="1" spans="1:10">
      <c r="A26" s="38"/>
      <c r="B26" s="45"/>
      <c r="C26" s="40" t="s">
        <v>27</v>
      </c>
      <c r="D26" s="41">
        <f>明细!H16</f>
        <v>14500</v>
      </c>
      <c r="E26" s="42"/>
      <c r="F26" s="43">
        <v>0.13</v>
      </c>
      <c r="G26" s="44">
        <f t="shared" si="3"/>
        <v>0</v>
      </c>
      <c r="H26" s="44">
        <f t="shared" si="4"/>
        <v>0</v>
      </c>
      <c r="I26" s="44">
        <f t="shared" si="5"/>
        <v>0</v>
      </c>
      <c r="J26" s="60">
        <v>50</v>
      </c>
    </row>
    <row r="27" customFormat="1" ht="36" customHeight="1" spans="1:10">
      <c r="A27" s="38"/>
      <c r="B27" s="45"/>
      <c r="C27" s="40" t="s">
        <v>28</v>
      </c>
      <c r="D27" s="41">
        <f>明细!H17</f>
        <v>11700</v>
      </c>
      <c r="E27" s="42"/>
      <c r="F27" s="43">
        <v>0.13</v>
      </c>
      <c r="G27" s="44">
        <f t="shared" si="3"/>
        <v>0</v>
      </c>
      <c r="H27" s="44">
        <f t="shared" si="4"/>
        <v>0</v>
      </c>
      <c r="I27" s="44">
        <f t="shared" si="5"/>
        <v>0</v>
      </c>
      <c r="J27" s="60">
        <v>50</v>
      </c>
    </row>
    <row r="28" customFormat="1" ht="36" customHeight="1" spans="1:10">
      <c r="A28" s="38"/>
      <c r="B28" s="45"/>
      <c r="C28" s="40" t="s">
        <v>29</v>
      </c>
      <c r="D28" s="41">
        <f>明细!H18</f>
        <v>8200</v>
      </c>
      <c r="E28" s="42"/>
      <c r="F28" s="43">
        <v>0.13</v>
      </c>
      <c r="G28" s="44">
        <f t="shared" si="3"/>
        <v>0</v>
      </c>
      <c r="H28" s="44">
        <f t="shared" si="4"/>
        <v>0</v>
      </c>
      <c r="I28" s="44">
        <f t="shared" si="5"/>
        <v>0</v>
      </c>
      <c r="J28" s="60">
        <v>50</v>
      </c>
    </row>
    <row r="29" customFormat="1" ht="36" customHeight="1" spans="1:14">
      <c r="A29" s="38"/>
      <c r="B29" s="47"/>
      <c r="C29" s="40" t="s">
        <v>30</v>
      </c>
      <c r="D29" s="41">
        <f>明细!H19</f>
        <v>200</v>
      </c>
      <c r="E29" s="42"/>
      <c r="F29" s="43">
        <v>0.13</v>
      </c>
      <c r="G29" s="44">
        <f t="shared" si="3"/>
        <v>0</v>
      </c>
      <c r="H29" s="44">
        <f t="shared" si="4"/>
        <v>0</v>
      </c>
      <c r="I29" s="44">
        <f t="shared" si="5"/>
        <v>0</v>
      </c>
      <c r="J29" s="60">
        <v>50</v>
      </c>
      <c r="K29" s="62"/>
      <c r="L29" s="63"/>
      <c r="M29" s="62"/>
      <c r="N29" s="62"/>
    </row>
    <row r="30" customFormat="1" ht="96" customHeight="1" spans="1:14">
      <c r="A30" s="38" t="s">
        <v>33</v>
      </c>
      <c r="B30" s="48" t="s">
        <v>34</v>
      </c>
      <c r="C30" s="49" t="s">
        <v>35</v>
      </c>
      <c r="D30" s="41">
        <f>明细!F22</f>
        <v>2700</v>
      </c>
      <c r="E30" s="42"/>
      <c r="F30" s="43">
        <v>0.13</v>
      </c>
      <c r="G30" s="44">
        <f t="shared" si="3"/>
        <v>0</v>
      </c>
      <c r="H30" s="44">
        <f t="shared" si="4"/>
        <v>0</v>
      </c>
      <c r="I30" s="44">
        <f t="shared" si="5"/>
        <v>0</v>
      </c>
      <c r="J30" s="64" t="s">
        <v>36</v>
      </c>
      <c r="K30" s="62"/>
      <c r="L30" s="63"/>
      <c r="M30" s="62"/>
      <c r="N30" s="62"/>
    </row>
    <row r="31" ht="18" customHeight="1" spans="1:14">
      <c r="A31" s="50" t="s">
        <v>37</v>
      </c>
      <c r="B31" s="51"/>
      <c r="C31" s="51"/>
      <c r="D31" s="51"/>
      <c r="E31" s="51"/>
      <c r="F31" s="51"/>
      <c r="G31" s="51"/>
      <c r="H31" s="51"/>
      <c r="I31" s="65"/>
      <c r="J31" s="66"/>
      <c r="K31" s="67"/>
      <c r="L31" s="68"/>
      <c r="M31" s="67"/>
      <c r="N31" s="67"/>
    </row>
    <row r="32" ht="18" customHeight="1" spans="1:10">
      <c r="A32" s="52" t="s">
        <v>38</v>
      </c>
      <c r="B32" s="52"/>
      <c r="C32" s="52"/>
      <c r="D32" s="37">
        <f>SUM(D12:D30)</f>
        <v>185850</v>
      </c>
      <c r="E32" s="37"/>
      <c r="F32" s="37"/>
      <c r="G32" s="37"/>
      <c r="H32" s="37"/>
      <c r="I32" s="44">
        <f>SUM(I12:I30)</f>
        <v>0</v>
      </c>
      <c r="J32" s="69"/>
    </row>
    <row r="33" ht="20.25" customHeight="1" spans="1:10">
      <c r="A33" s="53" t="s">
        <v>39</v>
      </c>
      <c r="B33" s="54"/>
      <c r="C33" s="55"/>
      <c r="D33" s="55"/>
      <c r="E33" s="55"/>
      <c r="F33" s="55"/>
      <c r="G33" s="55"/>
      <c r="H33" s="55"/>
      <c r="I33" s="55"/>
      <c r="J33" s="70" t="s">
        <v>40</v>
      </c>
    </row>
    <row r="34" ht="16.5" spans="1:10">
      <c r="A34" s="56"/>
      <c r="B34" s="56"/>
      <c r="C34" s="56"/>
      <c r="D34" s="56"/>
      <c r="E34" s="57"/>
      <c r="F34" s="58"/>
      <c r="G34" s="58"/>
      <c r="H34" s="58"/>
      <c r="I34" s="58"/>
      <c r="J34" s="58"/>
    </row>
  </sheetData>
  <mergeCells count="9">
    <mergeCell ref="A1:I1"/>
    <mergeCell ref="F5:J5"/>
    <mergeCell ref="F7:I7"/>
    <mergeCell ref="B31:I31"/>
    <mergeCell ref="B33:I33"/>
    <mergeCell ref="A12:A29"/>
    <mergeCell ref="B12:B17"/>
    <mergeCell ref="B18:B23"/>
    <mergeCell ref="B24:B29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view="pageBreakPreview" zoomScaleNormal="115" workbookViewId="0">
      <selection activeCell="B14" sqref="B14:B19"/>
    </sheetView>
  </sheetViews>
  <sheetFormatPr defaultColWidth="8.72727272727273" defaultRowHeight="16.5"/>
  <cols>
    <col min="1" max="1" width="10.3636363636364" style="1" customWidth="1"/>
    <col min="2" max="2" width="11.7272727272727" style="2" customWidth="1"/>
    <col min="3" max="3" width="8.81818181818182" style="1"/>
    <col min="4" max="4" width="10" style="1"/>
    <col min="5" max="5" width="11.9090909090909" style="1" customWidth="1"/>
    <col min="6" max="6" width="10" style="1"/>
    <col min="7" max="7" width="11.2727272727273" style="1"/>
    <col min="8" max="8" width="10.5181818181818" style="1" customWidth="1"/>
    <col min="9" max="9" width="12.6363636363636" style="1"/>
    <col min="10" max="10" width="9.66363636363636" style="1"/>
    <col min="11" max="11" width="11.6363636363636" style="1" customWidth="1"/>
    <col min="12" max="12" width="10.7272727272727" style="1" customWidth="1"/>
    <col min="13" max="15" width="8.81818181818182" style="1"/>
    <col min="16" max="16" width="10.9090909090909" style="1" customWidth="1"/>
    <col min="17" max="17" width="10.6363636363636" style="1" customWidth="1"/>
    <col min="18" max="16384" width="8.72727272727273" style="1"/>
  </cols>
  <sheetData>
    <row r="1" s="1" customFormat="1" spans="2:8">
      <c r="B1" s="2"/>
      <c r="D1" s="1" t="s">
        <v>41</v>
      </c>
      <c r="E1" s="1" t="s">
        <v>42</v>
      </c>
      <c r="F1" s="1" t="s">
        <v>43</v>
      </c>
      <c r="H1" s="3" t="s">
        <v>44</v>
      </c>
    </row>
    <row r="2" s="1" customFormat="1" spans="1:9">
      <c r="A2" s="4" t="s">
        <v>45</v>
      </c>
      <c r="B2" s="5" t="s">
        <v>46</v>
      </c>
      <c r="C2" s="6" t="s">
        <v>47</v>
      </c>
      <c r="D2" s="7">
        <v>7526</v>
      </c>
      <c r="E2" s="8">
        <f>D2*1.01</f>
        <v>7601.26</v>
      </c>
      <c r="F2" s="8">
        <v>50</v>
      </c>
      <c r="G2" s="7">
        <f>E2+F2</f>
        <v>7651.26</v>
      </c>
      <c r="H2" s="9">
        <v>7700</v>
      </c>
      <c r="I2" s="1">
        <f>H2-G2</f>
        <v>48.7399999999998</v>
      </c>
    </row>
    <row r="3" s="1" customFormat="1" spans="1:9">
      <c r="A3" s="4"/>
      <c r="B3" s="10"/>
      <c r="C3" s="6" t="s">
        <v>48</v>
      </c>
      <c r="D3" s="7">
        <v>14772</v>
      </c>
      <c r="E3" s="8">
        <f>D3*1.01</f>
        <v>14919.72</v>
      </c>
      <c r="F3" s="8">
        <v>100</v>
      </c>
      <c r="G3" s="7">
        <f>E3+F3</f>
        <v>15019.72</v>
      </c>
      <c r="H3" s="9">
        <v>15100</v>
      </c>
      <c r="I3" s="1">
        <f>H3-G3</f>
        <v>80.2800000000007</v>
      </c>
    </row>
    <row r="4" s="1" customFormat="1" spans="1:9">
      <c r="A4" s="4"/>
      <c r="B4" s="10"/>
      <c r="C4" s="6" t="s">
        <v>49</v>
      </c>
      <c r="D4" s="7">
        <v>19976</v>
      </c>
      <c r="E4" s="8">
        <f>D4*1.01</f>
        <v>20175.76</v>
      </c>
      <c r="F4" s="8">
        <v>50</v>
      </c>
      <c r="G4" s="7">
        <f>E4+F4</f>
        <v>20225.76</v>
      </c>
      <c r="H4" s="9">
        <v>20300</v>
      </c>
      <c r="I4" s="1">
        <f>H4-G4</f>
        <v>74.2400000000016</v>
      </c>
    </row>
    <row r="5" s="1" customFormat="1" spans="1:9">
      <c r="A5" s="4"/>
      <c r="B5" s="10"/>
      <c r="C5" s="6" t="s">
        <v>50</v>
      </c>
      <c r="D5" s="7">
        <v>16078</v>
      </c>
      <c r="E5" s="8">
        <f t="shared" ref="E5:E10" si="0">D5*1.01</f>
        <v>16238.78</v>
      </c>
      <c r="F5" s="8">
        <v>50</v>
      </c>
      <c r="G5" s="7">
        <f t="shared" ref="G5:G10" si="1">E5+F5</f>
        <v>16288.78</v>
      </c>
      <c r="H5" s="9">
        <v>16350</v>
      </c>
      <c r="I5" s="1">
        <f t="shared" ref="I5:I10" si="2">H5-G5</f>
        <v>61.2199999999993</v>
      </c>
    </row>
    <row r="6" s="1" customFormat="1" spans="1:9">
      <c r="A6" s="4"/>
      <c r="B6" s="10"/>
      <c r="C6" s="6" t="s">
        <v>51</v>
      </c>
      <c r="D6" s="7">
        <v>11256</v>
      </c>
      <c r="E6" s="8">
        <f t="shared" si="0"/>
        <v>11368.56</v>
      </c>
      <c r="F6" s="8">
        <v>50</v>
      </c>
      <c r="G6" s="7">
        <f t="shared" si="1"/>
        <v>11418.56</v>
      </c>
      <c r="H6" s="9">
        <v>11500</v>
      </c>
      <c r="I6" s="1">
        <f t="shared" si="2"/>
        <v>81.4400000000005</v>
      </c>
    </row>
    <row r="7" s="1" customFormat="1" spans="1:9">
      <c r="A7" s="4"/>
      <c r="B7" s="10"/>
      <c r="C7" s="6" t="s">
        <v>52</v>
      </c>
      <c r="D7" s="7">
        <v>126</v>
      </c>
      <c r="E7" s="8">
        <f t="shared" si="0"/>
        <v>127.26</v>
      </c>
      <c r="F7" s="8">
        <v>50</v>
      </c>
      <c r="G7" s="7">
        <f t="shared" si="1"/>
        <v>177.26</v>
      </c>
      <c r="H7" s="9">
        <v>200</v>
      </c>
      <c r="I7" s="1">
        <f t="shared" si="2"/>
        <v>22.74</v>
      </c>
    </row>
    <row r="8" s="1" customFormat="1" spans="1:9">
      <c r="A8" s="4"/>
      <c r="B8" s="5" t="s">
        <v>53</v>
      </c>
      <c r="C8" s="6" t="s">
        <v>47</v>
      </c>
      <c r="D8" s="11">
        <v>6456</v>
      </c>
      <c r="E8" s="8">
        <f t="shared" si="0"/>
        <v>6520.56</v>
      </c>
      <c r="F8" s="8">
        <v>50</v>
      </c>
      <c r="G8" s="7">
        <f t="shared" si="1"/>
        <v>6570.56</v>
      </c>
      <c r="H8" s="9">
        <v>6600</v>
      </c>
      <c r="I8" s="1">
        <f t="shared" si="2"/>
        <v>29.4399999999996</v>
      </c>
    </row>
    <row r="9" s="1" customFormat="1" spans="1:11">
      <c r="A9" s="4"/>
      <c r="B9" s="10"/>
      <c r="C9" s="6" t="s">
        <v>48</v>
      </c>
      <c r="D9" s="12">
        <v>12654</v>
      </c>
      <c r="E9" s="8">
        <f t="shared" si="0"/>
        <v>12780.54</v>
      </c>
      <c r="F9" s="8">
        <v>100</v>
      </c>
      <c r="G9" s="7">
        <f t="shared" si="1"/>
        <v>12880.54</v>
      </c>
      <c r="H9" s="9">
        <v>12950</v>
      </c>
      <c r="I9" s="1">
        <f t="shared" si="2"/>
        <v>69.4599999999991</v>
      </c>
      <c r="K9" s="18"/>
    </row>
    <row r="10" s="1" customFormat="1" spans="1:11">
      <c r="A10" s="4"/>
      <c r="B10" s="10"/>
      <c r="C10" s="6" t="s">
        <v>49</v>
      </c>
      <c r="D10" s="7">
        <v>17112</v>
      </c>
      <c r="E10" s="8">
        <f t="shared" si="0"/>
        <v>17283.12</v>
      </c>
      <c r="F10" s="8">
        <v>50</v>
      </c>
      <c r="G10" s="7">
        <f t="shared" si="1"/>
        <v>17333.12</v>
      </c>
      <c r="H10" s="9">
        <v>17400</v>
      </c>
      <c r="I10" s="1">
        <f t="shared" si="2"/>
        <v>66.880000000001</v>
      </c>
      <c r="K10" s="18"/>
    </row>
    <row r="11" s="1" customFormat="1" spans="1:9">
      <c r="A11" s="4"/>
      <c r="B11" s="10"/>
      <c r="C11" s="6" t="s">
        <v>50</v>
      </c>
      <c r="D11" s="7">
        <v>13794</v>
      </c>
      <c r="E11" s="8">
        <f t="shared" ref="E11:E19" si="3">D11*1.01</f>
        <v>13931.94</v>
      </c>
      <c r="F11" s="8">
        <v>50</v>
      </c>
      <c r="G11" s="7">
        <f t="shared" ref="G11:G19" si="4">E11+F11</f>
        <v>13981.94</v>
      </c>
      <c r="H11" s="9">
        <v>14050</v>
      </c>
      <c r="I11" s="1">
        <f t="shared" ref="I11:I19" si="5">H11-G11</f>
        <v>68.0599999999995</v>
      </c>
    </row>
    <row r="12" s="1" customFormat="1" spans="1:9">
      <c r="A12" s="4"/>
      <c r="B12" s="10"/>
      <c r="C12" s="6" t="s">
        <v>51</v>
      </c>
      <c r="D12" s="7">
        <v>9648</v>
      </c>
      <c r="E12" s="8">
        <f t="shared" si="3"/>
        <v>9744.48</v>
      </c>
      <c r="F12" s="8">
        <v>50</v>
      </c>
      <c r="G12" s="7">
        <f t="shared" si="4"/>
        <v>9794.48</v>
      </c>
      <c r="H12" s="9">
        <v>9850</v>
      </c>
      <c r="I12" s="1">
        <f t="shared" si="5"/>
        <v>55.5200000000004</v>
      </c>
    </row>
    <row r="13" s="1" customFormat="1" spans="1:9">
      <c r="A13" s="4"/>
      <c r="B13" s="10"/>
      <c r="C13" s="6" t="s">
        <v>52</v>
      </c>
      <c r="D13" s="7">
        <v>108</v>
      </c>
      <c r="E13" s="8">
        <f t="shared" si="3"/>
        <v>109.08</v>
      </c>
      <c r="F13" s="8">
        <v>50</v>
      </c>
      <c r="G13" s="7">
        <f t="shared" si="4"/>
        <v>159.08</v>
      </c>
      <c r="H13" s="9">
        <v>200</v>
      </c>
      <c r="I13" s="1">
        <f t="shared" si="5"/>
        <v>40.92</v>
      </c>
    </row>
    <row r="14" s="1" customFormat="1" spans="1:12">
      <c r="A14" s="4"/>
      <c r="B14" s="4" t="s">
        <v>54</v>
      </c>
      <c r="C14" s="6" t="s">
        <v>47</v>
      </c>
      <c r="D14" s="11">
        <v>5386</v>
      </c>
      <c r="E14" s="8">
        <f t="shared" si="3"/>
        <v>5439.86</v>
      </c>
      <c r="F14" s="8">
        <v>50</v>
      </c>
      <c r="G14" s="7">
        <f t="shared" si="4"/>
        <v>5489.86</v>
      </c>
      <c r="H14" s="9">
        <v>5550</v>
      </c>
      <c r="I14" s="1">
        <f t="shared" si="5"/>
        <v>60.1400000000003</v>
      </c>
      <c r="K14" s="19"/>
      <c r="L14" s="20"/>
    </row>
    <row r="15" s="1" customFormat="1" spans="1:12">
      <c r="A15" s="4"/>
      <c r="B15" s="4"/>
      <c r="C15" s="6" t="s">
        <v>48</v>
      </c>
      <c r="D15" s="7">
        <v>10554</v>
      </c>
      <c r="E15" s="8">
        <f t="shared" si="3"/>
        <v>10659.54</v>
      </c>
      <c r="F15" s="8">
        <v>100</v>
      </c>
      <c r="G15" s="7">
        <f t="shared" si="4"/>
        <v>10759.54</v>
      </c>
      <c r="H15" s="9">
        <v>10800</v>
      </c>
      <c r="I15" s="1">
        <f t="shared" si="5"/>
        <v>40.4599999999991</v>
      </c>
      <c r="K15" s="19"/>
      <c r="L15" s="20"/>
    </row>
    <row r="16" s="1" customFormat="1" spans="1:12">
      <c r="A16" s="4"/>
      <c r="B16" s="4"/>
      <c r="C16" s="6" t="s">
        <v>49</v>
      </c>
      <c r="D16" s="12">
        <v>14266</v>
      </c>
      <c r="E16" s="8">
        <f t="shared" si="3"/>
        <v>14408.66</v>
      </c>
      <c r="F16" s="8">
        <v>50</v>
      </c>
      <c r="G16" s="7">
        <f t="shared" si="4"/>
        <v>14458.66</v>
      </c>
      <c r="H16" s="9">
        <v>14500</v>
      </c>
      <c r="I16" s="1">
        <f t="shared" si="5"/>
        <v>41.3400000000001</v>
      </c>
      <c r="K16" s="19"/>
      <c r="L16" s="20"/>
    </row>
    <row r="17" s="1" customFormat="1" spans="1:11">
      <c r="A17" s="4"/>
      <c r="B17" s="10"/>
      <c r="C17" s="6" t="s">
        <v>50</v>
      </c>
      <c r="D17" s="12">
        <v>11492</v>
      </c>
      <c r="E17" s="8">
        <f t="shared" si="3"/>
        <v>11606.92</v>
      </c>
      <c r="F17" s="8">
        <v>50</v>
      </c>
      <c r="G17" s="7">
        <f t="shared" si="4"/>
        <v>11656.92</v>
      </c>
      <c r="H17" s="9">
        <v>11700</v>
      </c>
      <c r="I17" s="1">
        <f t="shared" si="5"/>
        <v>43.0799999999999</v>
      </c>
      <c r="K17" s="18"/>
    </row>
    <row r="18" s="1" customFormat="1" spans="1:9">
      <c r="A18" s="4"/>
      <c r="B18" s="10"/>
      <c r="C18" s="6" t="s">
        <v>51</v>
      </c>
      <c r="D18" s="7">
        <v>8040</v>
      </c>
      <c r="E18" s="8">
        <f t="shared" si="3"/>
        <v>8120.4</v>
      </c>
      <c r="F18" s="8">
        <v>50</v>
      </c>
      <c r="G18" s="7">
        <f t="shared" si="4"/>
        <v>8170.4</v>
      </c>
      <c r="H18" s="9">
        <v>8200</v>
      </c>
      <c r="I18" s="1">
        <f t="shared" si="5"/>
        <v>29.6000000000004</v>
      </c>
    </row>
    <row r="19" s="1" customFormat="1" spans="1:12">
      <c r="A19" s="4"/>
      <c r="B19" s="4"/>
      <c r="C19" s="6" t="s">
        <v>52</v>
      </c>
      <c r="D19" s="7">
        <v>90</v>
      </c>
      <c r="E19" s="8">
        <f t="shared" si="3"/>
        <v>90.9</v>
      </c>
      <c r="F19" s="8">
        <v>50</v>
      </c>
      <c r="G19" s="7">
        <f t="shared" si="4"/>
        <v>140.9</v>
      </c>
      <c r="H19" s="9">
        <v>200</v>
      </c>
      <c r="I19" s="1">
        <f t="shared" si="5"/>
        <v>59.1</v>
      </c>
      <c r="K19" s="19"/>
      <c r="L19" s="20"/>
    </row>
    <row r="20" spans="5:18">
      <c r="E20" s="13"/>
      <c r="F20" s="14"/>
      <c r="I20" s="20"/>
      <c r="J20" s="20"/>
      <c r="K20" s="19"/>
      <c r="L20" s="20"/>
      <c r="O20" s="21"/>
      <c r="P20" s="21"/>
      <c r="Q20" s="20"/>
      <c r="R20" s="21"/>
    </row>
    <row r="21" spans="1:6">
      <c r="A21" s="7"/>
      <c r="B21" s="4"/>
      <c r="C21" s="15" t="s">
        <v>55</v>
      </c>
      <c r="D21" s="15" t="s">
        <v>56</v>
      </c>
      <c r="E21" s="16" t="s">
        <v>57</v>
      </c>
      <c r="F21" s="15" t="s">
        <v>44</v>
      </c>
    </row>
    <row r="22" spans="1:6">
      <c r="A22" s="7" t="s">
        <v>58</v>
      </c>
      <c r="B22" s="7"/>
      <c r="C22" s="7">
        <v>179334</v>
      </c>
      <c r="D22" s="17">
        <v>0.015</v>
      </c>
      <c r="E22" s="7">
        <f>C22*D22</f>
        <v>2690.01</v>
      </c>
      <c r="F22" s="7">
        <v>2700</v>
      </c>
    </row>
  </sheetData>
  <mergeCells count="5">
    <mergeCell ref="A22:B22"/>
    <mergeCell ref="A2:A19"/>
    <mergeCell ref="B2:B7"/>
    <mergeCell ref="B8:B13"/>
    <mergeCell ref="B14:B19"/>
  </mergeCell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腰封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2016-11-03T06:29:00Z</dcterms:created>
  <cp:lastPrinted>2019-04-02T06:44:00Z</cp:lastPrinted>
  <dcterms:modified xsi:type="dcterms:W3CDTF">2025-11-05T04:58:04Z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A00FAB6EAAB74B2BA820E78E1D553574_13</vt:lpwstr>
  </property>
  <property fmtid="{D5CDD505-2E9C-101B-9397-08002B2CF9AE}" pid="4" name="KSOReadingLayout">
    <vt:bool>false</vt:bool>
  </property>
</Properties>
</file>