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0" hidden="1">Sheet1!#REF!</definedName>
    <definedName name="_xlnm.Print_Area" localSheetId="0">Sheet1!$A$1:$AA$19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<sst xmlns="http://schemas.openxmlformats.org/spreadsheetml/2006/main" count="82" uniqueCount="40">
  <si>
    <t>装箱单  PACKING  LIST</t>
  </si>
  <si>
    <t>款号 STLEY</t>
  </si>
  <si>
    <t>箱单  CTN NO</t>
  </si>
  <si>
    <t>PO-号 NUMBER</t>
  </si>
  <si>
    <t>出口地</t>
  </si>
  <si>
    <t>颜色 COLOUR</t>
  </si>
  <si>
    <t>中包数量Qty. In A Blister</t>
  </si>
  <si>
    <t>配比数 BLISTER NO</t>
  </si>
  <si>
    <t>箱数 TOTAL CTN</t>
  </si>
  <si>
    <t xml:space="preserve">总件数  TOTAL PCS </t>
  </si>
  <si>
    <t>箱贴数量</t>
  </si>
  <si>
    <t xml:space="preserve">订单总件数  TOTAL PCS </t>
  </si>
  <si>
    <t>箱子规格 BOX MEASUREMENT</t>
  </si>
  <si>
    <t>价格牌有无价格</t>
  </si>
  <si>
    <t>体积 CBM</t>
  </si>
  <si>
    <t>总毛重 G.W CTN</t>
  </si>
  <si>
    <t>总净重  N.W CTN</t>
  </si>
  <si>
    <t>7/8 Y</t>
  </si>
  <si>
    <t>8/9 Y</t>
  </si>
  <si>
    <t>9/10 Y</t>
  </si>
  <si>
    <t>11/12 Y</t>
  </si>
  <si>
    <t>13/14 Y</t>
  </si>
  <si>
    <t>单箱件数</t>
  </si>
  <si>
    <t>单净重</t>
  </si>
  <si>
    <t>G5217A8</t>
  </si>
  <si>
    <t xml:space="preserve"> -</t>
  </si>
  <si>
    <t>TURKEY</t>
  </si>
  <si>
    <t>BG405 - STONE</t>
  </si>
  <si>
    <t>有</t>
  </si>
  <si>
    <t>ECOM</t>
  </si>
  <si>
    <t>ALBANIA</t>
  </si>
  <si>
    <t>BOSNIA</t>
  </si>
  <si>
    <t>GEORGIA</t>
  </si>
  <si>
    <t>MOLDOVA</t>
  </si>
  <si>
    <t>AZERBAIJAN</t>
  </si>
  <si>
    <t>KOSOVO</t>
  </si>
  <si>
    <t>LEBANON</t>
  </si>
  <si>
    <t>KAZAKHSTAN</t>
  </si>
  <si>
    <t>TOTAL</t>
  </si>
  <si>
    <t xml:space="preserve">配比装有价钱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</si>
</sst>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Calibri"/>
      <charset val="134"/>
    </font>
    <font>
      <sz val="18"/>
      <name val="Calibri"/>
      <charset val="134"/>
    </font>
    <font>
      <sz val="18"/>
      <name val="宋体"/>
      <charset val="134"/>
      <scheme val="minor"/>
    </font>
    <font>
      <sz val="28"/>
      <color rgb="FFFF0000"/>
      <name val="宋体"/>
      <charset val="134"/>
      <scheme val="minor"/>
    </font>
    <font>
      <sz val="22"/>
      <color theme="1"/>
      <name val="宋体"/>
      <charset val="134"/>
      <scheme val="minor"/>
    </font>
    <font>
      <sz val="22"/>
      <color rgb="FFFF0000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7" borderId="14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8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0" borderId="0" xfId="0" applyFont="1" applyFill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7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176" fontId="7" fillId="0" borderId="1" xfId="0" applyNumberFormat="1" applyFont="1" applyBorder="1" applyAlignment="1">
      <alignment horizontal="center"/>
    </xf>
    <xf numFmtId="176" fontId="7" fillId="4" borderId="1" xfId="0" applyNumberFormat="1" applyFont="1" applyFill="1" applyBorder="1" applyAlignment="1">
      <alignment horizontal="center"/>
    </xf>
    <xf numFmtId="176" fontId="7" fillId="2" borderId="1" xfId="0" applyNumberFormat="1" applyFont="1" applyFill="1" applyBorder="1" applyAlignment="1">
      <alignment horizontal="center"/>
    </xf>
    <xf numFmtId="176" fontId="7" fillId="3" borderId="1" xfId="0" applyNumberFormat="1" applyFont="1" applyFill="1" applyBorder="1" applyAlignment="1">
      <alignment horizontal="center"/>
    </xf>
    <xf numFmtId="176" fontId="7" fillId="0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A22"/>
  <sheetViews>
    <sheetView tabSelected="1" zoomScale="70" zoomScaleNormal="70" workbookViewId="0">
      <selection activeCell="X19" sqref="X19"/>
    </sheetView>
  </sheetViews>
  <sheetFormatPr defaultColWidth="9" defaultRowHeight="20.25"/>
  <cols>
    <col min="1" max="1" width="15.2916666666667" customWidth="1"/>
    <col min="2" max="2" width="7.05833333333333" customWidth="1"/>
    <col min="3" max="3" width="5.15" customWidth="1"/>
    <col min="4" max="4" width="8.825" customWidth="1"/>
    <col min="5" max="5" width="14.9916666666667" customWidth="1"/>
    <col min="6" max="6" width="21.9166666666667" customWidth="1"/>
    <col min="7" max="7" width="23.525" customWidth="1"/>
    <col min="8" max="9" width="8" customWidth="1"/>
    <col min="10" max="10" width="9.5" customWidth="1"/>
    <col min="11" max="12" width="11.125" customWidth="1"/>
    <col min="13" max="13" width="14.4583333333333" customWidth="1"/>
    <col min="14" max="15" width="15.2916666666667" customWidth="1"/>
    <col min="16" max="16" width="12.6416666666667" customWidth="1"/>
    <col min="17" max="17" width="10.4333333333333" customWidth="1"/>
    <col min="18" max="18" width="10.975" customWidth="1"/>
    <col min="19" max="19" width="13.5666666666667" hidden="1" customWidth="1"/>
    <col min="20" max="22" width="6.625" customWidth="1"/>
    <col min="23" max="23" width="24.4583333333333" customWidth="1"/>
    <col min="24" max="24" width="11.375" customWidth="1"/>
    <col min="25" max="25" width="7.79166666666667" customWidth="1"/>
    <col min="26" max="26" width="9.11666666666667" customWidth="1"/>
    <col min="27" max="27" width="14.5416666666667" style="6" hidden="1" customWidth="1"/>
  </cols>
  <sheetData>
    <row r="1" ht="71" customHeight="1" spans="1:27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35"/>
    </row>
    <row r="2" s="1" customFormat="1" ht="28" customHeight="1" spans="1:27">
      <c r="A2" s="9" t="s">
        <v>1</v>
      </c>
      <c r="B2" s="9" t="s">
        <v>2</v>
      </c>
      <c r="C2" s="9"/>
      <c r="D2" s="9"/>
      <c r="E2" s="9" t="s">
        <v>3</v>
      </c>
      <c r="F2" s="9" t="s">
        <v>4</v>
      </c>
      <c r="G2" s="9" t="s">
        <v>5</v>
      </c>
      <c r="H2" s="9"/>
      <c r="I2" s="9"/>
      <c r="J2" s="9"/>
      <c r="K2" s="9"/>
      <c r="L2" s="9"/>
      <c r="M2" s="9" t="s">
        <v>6</v>
      </c>
      <c r="N2" s="9" t="s">
        <v>7</v>
      </c>
      <c r="O2" s="9"/>
      <c r="P2" s="9" t="s">
        <v>8</v>
      </c>
      <c r="Q2" s="9" t="s">
        <v>9</v>
      </c>
      <c r="R2" s="9" t="s">
        <v>10</v>
      </c>
      <c r="S2" s="9" t="s">
        <v>11</v>
      </c>
      <c r="T2" s="9" t="s">
        <v>12</v>
      </c>
      <c r="U2" s="9"/>
      <c r="V2" s="9"/>
      <c r="W2" s="9" t="s">
        <v>13</v>
      </c>
      <c r="X2" s="9" t="s">
        <v>14</v>
      </c>
      <c r="Y2" s="9" t="s">
        <v>15</v>
      </c>
      <c r="Z2" s="9" t="s">
        <v>16</v>
      </c>
      <c r="AA2" s="36"/>
    </row>
    <row r="3" s="1" customFormat="1" ht="65" customHeight="1" spans="1:27">
      <c r="A3" s="10"/>
      <c r="B3" s="10"/>
      <c r="C3" s="10"/>
      <c r="D3" s="10"/>
      <c r="E3" s="10"/>
      <c r="F3" s="10"/>
      <c r="G3" s="10"/>
      <c r="H3" s="11" t="s">
        <v>17</v>
      </c>
      <c r="I3" s="24" t="s">
        <v>18</v>
      </c>
      <c r="J3" s="24" t="s">
        <v>19</v>
      </c>
      <c r="K3" s="24" t="s">
        <v>20</v>
      </c>
      <c r="L3" s="25" t="s">
        <v>21</v>
      </c>
      <c r="M3" s="10"/>
      <c r="N3" s="10"/>
      <c r="O3" s="10" t="s">
        <v>22</v>
      </c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37" t="s">
        <v>23</v>
      </c>
    </row>
    <row r="4" s="2" customFormat="1" ht="23.25" spans="1:27">
      <c r="A4" s="12" t="s">
        <v>24</v>
      </c>
      <c r="B4" s="13">
        <v>1</v>
      </c>
      <c r="C4" s="13" t="s">
        <v>25</v>
      </c>
      <c r="D4" s="13">
        <f t="shared" ref="D4:D6" si="0">P4</f>
        <v>41</v>
      </c>
      <c r="E4" s="12">
        <v>1719077</v>
      </c>
      <c r="F4" s="12" t="s">
        <v>26</v>
      </c>
      <c r="G4" s="14" t="s">
        <v>27</v>
      </c>
      <c r="H4" s="14">
        <v>1</v>
      </c>
      <c r="I4" s="14">
        <v>1</v>
      </c>
      <c r="J4" s="12">
        <v>2</v>
      </c>
      <c r="K4" s="12">
        <v>3</v>
      </c>
      <c r="L4" s="12">
        <v>2</v>
      </c>
      <c r="M4" s="12">
        <v>9</v>
      </c>
      <c r="N4" s="26">
        <v>3</v>
      </c>
      <c r="O4" s="27">
        <f t="shared" ref="O4:O6" si="1">N4*M4</f>
        <v>27</v>
      </c>
      <c r="P4" s="28">
        <v>41</v>
      </c>
      <c r="Q4" s="28">
        <f>P4*O4</f>
        <v>1107</v>
      </c>
      <c r="R4" s="27">
        <f t="shared" ref="R4:R6" si="2">P4*2</f>
        <v>82</v>
      </c>
      <c r="S4" s="12">
        <v>1080</v>
      </c>
      <c r="T4" s="13">
        <v>60</v>
      </c>
      <c r="U4" s="13">
        <v>40</v>
      </c>
      <c r="V4" s="13">
        <v>30</v>
      </c>
      <c r="W4" s="32" t="s">
        <v>28</v>
      </c>
      <c r="X4" s="13">
        <f t="shared" ref="X4:X6" si="3">T4*U4*V4/1000000*P4</f>
        <v>2.952</v>
      </c>
      <c r="Y4" s="38">
        <f>Z4+1.2</f>
        <v>10.8</v>
      </c>
      <c r="Z4" s="38">
        <v>9.6</v>
      </c>
      <c r="AA4" s="39">
        <v>4.1</v>
      </c>
    </row>
    <row r="5" s="2" customFormat="1" ht="23.25" spans="1:27">
      <c r="A5" s="12" t="s">
        <v>24</v>
      </c>
      <c r="B5" s="13">
        <v>1</v>
      </c>
      <c r="C5" s="13" t="s">
        <v>25</v>
      </c>
      <c r="D5" s="13">
        <f t="shared" ref="D5:D14" si="4">P5</f>
        <v>3</v>
      </c>
      <c r="E5" s="12">
        <v>1719072</v>
      </c>
      <c r="F5" s="12" t="s">
        <v>29</v>
      </c>
      <c r="G5" s="14" t="s">
        <v>27</v>
      </c>
      <c r="H5" s="14">
        <v>1</v>
      </c>
      <c r="I5" s="14">
        <v>1</v>
      </c>
      <c r="J5" s="12">
        <v>2</v>
      </c>
      <c r="K5" s="12">
        <v>3</v>
      </c>
      <c r="L5" s="12">
        <v>2</v>
      </c>
      <c r="M5" s="12">
        <v>9</v>
      </c>
      <c r="N5" s="26">
        <v>3</v>
      </c>
      <c r="O5" s="27">
        <f t="shared" si="1"/>
        <v>27</v>
      </c>
      <c r="P5" s="28">
        <v>3</v>
      </c>
      <c r="Q5" s="28">
        <f t="shared" ref="Q4:Q6" si="5">P5*N5*M5</f>
        <v>81</v>
      </c>
      <c r="R5" s="27">
        <f t="shared" si="2"/>
        <v>6</v>
      </c>
      <c r="S5" s="12">
        <v>99</v>
      </c>
      <c r="T5" s="13">
        <v>60</v>
      </c>
      <c r="U5" s="13">
        <v>40</v>
      </c>
      <c r="V5" s="13">
        <v>30</v>
      </c>
      <c r="W5" s="32" t="s">
        <v>28</v>
      </c>
      <c r="X5" s="13">
        <f t="shared" si="3"/>
        <v>0.216</v>
      </c>
      <c r="Y5" s="38">
        <f t="shared" ref="Y5:Y14" si="6">Z5+1.2</f>
        <v>10.8</v>
      </c>
      <c r="Z5" s="38">
        <v>9.6</v>
      </c>
      <c r="AA5" s="39">
        <v>4.1</v>
      </c>
    </row>
    <row r="6" s="2" customFormat="1" ht="23.25" spans="1:27">
      <c r="A6" s="12" t="s">
        <v>24</v>
      </c>
      <c r="B6" s="13">
        <v>4</v>
      </c>
      <c r="C6" s="13" t="s">
        <v>25</v>
      </c>
      <c r="D6" s="13">
        <v>4</v>
      </c>
      <c r="E6" s="12">
        <v>1719072</v>
      </c>
      <c r="F6" s="12" t="s">
        <v>29</v>
      </c>
      <c r="G6" s="14" t="s">
        <v>27</v>
      </c>
      <c r="H6" s="14">
        <v>1</v>
      </c>
      <c r="I6" s="14">
        <v>1</v>
      </c>
      <c r="J6" s="12">
        <v>2</v>
      </c>
      <c r="K6" s="12">
        <v>3</v>
      </c>
      <c r="L6" s="12">
        <v>2</v>
      </c>
      <c r="M6" s="12">
        <v>9</v>
      </c>
      <c r="N6" s="26">
        <v>2</v>
      </c>
      <c r="O6" s="27">
        <f t="shared" si="1"/>
        <v>18</v>
      </c>
      <c r="P6" s="28">
        <v>1</v>
      </c>
      <c r="Q6" s="28">
        <f t="shared" si="5"/>
        <v>18</v>
      </c>
      <c r="R6" s="27">
        <f t="shared" si="2"/>
        <v>2</v>
      </c>
      <c r="S6" s="12"/>
      <c r="T6" s="13">
        <v>60</v>
      </c>
      <c r="U6" s="13">
        <v>40</v>
      </c>
      <c r="V6" s="13">
        <v>30</v>
      </c>
      <c r="W6" s="32" t="s">
        <v>28</v>
      </c>
      <c r="X6" s="13">
        <f t="shared" si="3"/>
        <v>0.072</v>
      </c>
      <c r="Y6" s="38">
        <f t="shared" si="6"/>
        <v>7.6</v>
      </c>
      <c r="Z6" s="38">
        <v>6.4</v>
      </c>
      <c r="AA6" s="39">
        <v>4.1</v>
      </c>
    </row>
    <row r="7" s="2" customFormat="1" ht="23.25" spans="1:27">
      <c r="A7" s="12" t="s">
        <v>24</v>
      </c>
      <c r="B7" s="13">
        <v>1</v>
      </c>
      <c r="C7" s="13" t="s">
        <v>25</v>
      </c>
      <c r="D7" s="13">
        <f t="shared" si="4"/>
        <v>1</v>
      </c>
      <c r="E7" s="12">
        <v>1719068</v>
      </c>
      <c r="F7" s="12" t="s">
        <v>30</v>
      </c>
      <c r="G7" s="14" t="s">
        <v>27</v>
      </c>
      <c r="H7" s="14">
        <v>1</v>
      </c>
      <c r="I7" s="14">
        <v>1</v>
      </c>
      <c r="J7" s="12">
        <v>2</v>
      </c>
      <c r="K7" s="12">
        <v>3</v>
      </c>
      <c r="L7" s="12">
        <v>2</v>
      </c>
      <c r="M7" s="12">
        <v>9</v>
      </c>
      <c r="N7" s="26">
        <v>2</v>
      </c>
      <c r="O7" s="27">
        <f>N7*M7</f>
        <v>18</v>
      </c>
      <c r="P7" s="28">
        <v>1</v>
      </c>
      <c r="Q7" s="28">
        <f>P7*N7*M7</f>
        <v>18</v>
      </c>
      <c r="R7" s="27">
        <f>P7*2</f>
        <v>2</v>
      </c>
      <c r="S7" s="12">
        <v>18</v>
      </c>
      <c r="T7" s="13">
        <v>60</v>
      </c>
      <c r="U7" s="13">
        <v>40</v>
      </c>
      <c r="V7" s="13">
        <v>30</v>
      </c>
      <c r="W7" s="32" t="s">
        <v>28</v>
      </c>
      <c r="X7" s="13">
        <f>T7*U7*V7/1000000*P7</f>
        <v>0.072</v>
      </c>
      <c r="Y7" s="38">
        <f t="shared" si="6"/>
        <v>7.6</v>
      </c>
      <c r="Z7" s="38">
        <v>6.4</v>
      </c>
      <c r="AA7" s="39">
        <v>4.1</v>
      </c>
    </row>
    <row r="8" s="2" customFormat="1" ht="23.25" spans="1:27">
      <c r="A8" s="12" t="s">
        <v>24</v>
      </c>
      <c r="B8" s="13">
        <v>1</v>
      </c>
      <c r="C8" s="13" t="s">
        <v>25</v>
      </c>
      <c r="D8" s="13">
        <f t="shared" si="4"/>
        <v>1</v>
      </c>
      <c r="E8" s="12">
        <v>1719062</v>
      </c>
      <c r="F8" s="12" t="s">
        <v>31</v>
      </c>
      <c r="G8" s="14" t="s">
        <v>27</v>
      </c>
      <c r="H8" s="14">
        <v>1</v>
      </c>
      <c r="I8" s="14">
        <v>1</v>
      </c>
      <c r="J8" s="12">
        <v>2</v>
      </c>
      <c r="K8" s="12">
        <v>3</v>
      </c>
      <c r="L8" s="12">
        <v>2</v>
      </c>
      <c r="M8" s="12">
        <v>9</v>
      </c>
      <c r="N8" s="26">
        <v>2</v>
      </c>
      <c r="O8" s="27">
        <f>N8*M8</f>
        <v>18</v>
      </c>
      <c r="P8" s="28">
        <v>1</v>
      </c>
      <c r="Q8" s="28">
        <f>P8*N8*M8</f>
        <v>18</v>
      </c>
      <c r="R8" s="27">
        <f>P8*2</f>
        <v>2</v>
      </c>
      <c r="S8" s="12">
        <v>18</v>
      </c>
      <c r="T8" s="13">
        <v>60</v>
      </c>
      <c r="U8" s="13">
        <v>40</v>
      </c>
      <c r="V8" s="13">
        <v>30</v>
      </c>
      <c r="W8" s="32" t="s">
        <v>28</v>
      </c>
      <c r="X8" s="13">
        <f>T8*U8*V8/1000000*P8</f>
        <v>0.072</v>
      </c>
      <c r="Y8" s="38">
        <f t="shared" si="6"/>
        <v>7.6</v>
      </c>
      <c r="Z8" s="38">
        <v>6.4</v>
      </c>
      <c r="AA8" s="39">
        <v>4.1</v>
      </c>
    </row>
    <row r="9" s="2" customFormat="1" ht="23.25" spans="1:27">
      <c r="A9" s="12" t="s">
        <v>24</v>
      </c>
      <c r="B9" s="13">
        <v>1</v>
      </c>
      <c r="C9" s="13" t="s">
        <v>25</v>
      </c>
      <c r="D9" s="13">
        <f t="shared" si="4"/>
        <v>1</v>
      </c>
      <c r="E9" s="12">
        <v>1719060</v>
      </c>
      <c r="F9" s="12" t="s">
        <v>32</v>
      </c>
      <c r="G9" s="14" t="s">
        <v>27</v>
      </c>
      <c r="H9" s="14">
        <v>1</v>
      </c>
      <c r="I9" s="14">
        <v>1</v>
      </c>
      <c r="J9" s="12">
        <v>2</v>
      </c>
      <c r="K9" s="12">
        <v>3</v>
      </c>
      <c r="L9" s="12">
        <v>2</v>
      </c>
      <c r="M9" s="12">
        <v>9</v>
      </c>
      <c r="N9" s="26">
        <v>2</v>
      </c>
      <c r="O9" s="27">
        <f>N9*M9</f>
        <v>18</v>
      </c>
      <c r="P9" s="28">
        <v>1</v>
      </c>
      <c r="Q9" s="28">
        <f>P9*N9*M9</f>
        <v>18</v>
      </c>
      <c r="R9" s="27">
        <f>P9*2</f>
        <v>2</v>
      </c>
      <c r="S9" s="12">
        <v>18</v>
      </c>
      <c r="T9" s="13">
        <v>60</v>
      </c>
      <c r="U9" s="13">
        <v>40</v>
      </c>
      <c r="V9" s="13">
        <v>30</v>
      </c>
      <c r="W9" s="32" t="s">
        <v>28</v>
      </c>
      <c r="X9" s="13">
        <f>T9*U9*V9/1000000*P9</f>
        <v>0.072</v>
      </c>
      <c r="Y9" s="38">
        <f t="shared" si="6"/>
        <v>7.6</v>
      </c>
      <c r="Z9" s="38">
        <v>6.4</v>
      </c>
      <c r="AA9" s="40">
        <v>0.78</v>
      </c>
    </row>
    <row r="10" s="2" customFormat="1" ht="23.25" spans="1:27">
      <c r="A10" s="12" t="s">
        <v>24</v>
      </c>
      <c r="B10" s="13">
        <v>1</v>
      </c>
      <c r="C10" s="13" t="s">
        <v>25</v>
      </c>
      <c r="D10" s="13">
        <f t="shared" si="4"/>
        <v>1</v>
      </c>
      <c r="E10" s="12">
        <v>1719057</v>
      </c>
      <c r="F10" s="12" t="s">
        <v>33</v>
      </c>
      <c r="G10" s="14" t="s">
        <v>27</v>
      </c>
      <c r="H10" s="14">
        <v>1</v>
      </c>
      <c r="I10" s="14">
        <v>1</v>
      </c>
      <c r="J10" s="12">
        <v>2</v>
      </c>
      <c r="K10" s="12">
        <v>3</v>
      </c>
      <c r="L10" s="12">
        <v>2</v>
      </c>
      <c r="M10" s="12">
        <v>9</v>
      </c>
      <c r="N10" s="26">
        <v>2</v>
      </c>
      <c r="O10" s="27">
        <f>N10*M10</f>
        <v>18</v>
      </c>
      <c r="P10" s="28">
        <v>1</v>
      </c>
      <c r="Q10" s="28">
        <f>P10*N10*M10</f>
        <v>18</v>
      </c>
      <c r="R10" s="27">
        <f>P10*2</f>
        <v>2</v>
      </c>
      <c r="S10" s="12">
        <v>18</v>
      </c>
      <c r="T10" s="13">
        <v>60</v>
      </c>
      <c r="U10" s="13">
        <v>40</v>
      </c>
      <c r="V10" s="13">
        <v>30</v>
      </c>
      <c r="W10" s="32" t="s">
        <v>28</v>
      </c>
      <c r="X10" s="13">
        <f>T10*U10*V10/1000000*P10</f>
        <v>0.072</v>
      </c>
      <c r="Y10" s="38">
        <f t="shared" si="6"/>
        <v>7.6</v>
      </c>
      <c r="Z10" s="38">
        <v>6.4</v>
      </c>
      <c r="AA10" s="40">
        <v>0.78</v>
      </c>
    </row>
    <row r="11" s="2" customFormat="1" ht="23.25" spans="1:27">
      <c r="A11" s="12" t="s">
        <v>24</v>
      </c>
      <c r="B11" s="13">
        <v>1</v>
      </c>
      <c r="C11" s="13" t="s">
        <v>25</v>
      </c>
      <c r="D11" s="13">
        <f t="shared" si="4"/>
        <v>1</v>
      </c>
      <c r="E11" s="12">
        <v>1719052</v>
      </c>
      <c r="F11" s="12" t="s">
        <v>34</v>
      </c>
      <c r="G11" s="14" t="s">
        <v>27</v>
      </c>
      <c r="H11" s="14">
        <v>1</v>
      </c>
      <c r="I11" s="14">
        <v>1</v>
      </c>
      <c r="J11" s="12">
        <v>2</v>
      </c>
      <c r="K11" s="12">
        <v>3</v>
      </c>
      <c r="L11" s="12">
        <v>2</v>
      </c>
      <c r="M11" s="12">
        <v>9</v>
      </c>
      <c r="N11" s="26">
        <v>2</v>
      </c>
      <c r="O11" s="27">
        <f>N11*M11</f>
        <v>18</v>
      </c>
      <c r="P11" s="28">
        <v>1</v>
      </c>
      <c r="Q11" s="28">
        <f t="shared" ref="Q11:Q14" si="7">P11*N11*M11</f>
        <v>18</v>
      </c>
      <c r="R11" s="27">
        <f t="shared" ref="R11:R14" si="8">P11*2</f>
        <v>2</v>
      </c>
      <c r="S11" s="12">
        <v>18</v>
      </c>
      <c r="T11" s="13">
        <v>60</v>
      </c>
      <c r="U11" s="13">
        <v>40</v>
      </c>
      <c r="V11" s="13">
        <v>30</v>
      </c>
      <c r="W11" s="32" t="s">
        <v>28</v>
      </c>
      <c r="X11" s="13">
        <f t="shared" ref="X11:X14" si="9">T11*U11*V11/1000000*P11</f>
        <v>0.072</v>
      </c>
      <c r="Y11" s="38">
        <f t="shared" si="6"/>
        <v>7.6</v>
      </c>
      <c r="Z11" s="38">
        <v>6.4</v>
      </c>
      <c r="AA11" s="40">
        <v>0.52</v>
      </c>
    </row>
    <row r="12" s="2" customFormat="1" ht="23.25" spans="1:27">
      <c r="A12" s="12" t="s">
        <v>24</v>
      </c>
      <c r="B12" s="13">
        <v>1</v>
      </c>
      <c r="C12" s="13" t="s">
        <v>25</v>
      </c>
      <c r="D12" s="13">
        <f t="shared" si="4"/>
        <v>1</v>
      </c>
      <c r="E12" s="12">
        <v>1719049</v>
      </c>
      <c r="F12" s="12" t="s">
        <v>35</v>
      </c>
      <c r="G12" s="14" t="s">
        <v>27</v>
      </c>
      <c r="H12" s="14">
        <v>1</v>
      </c>
      <c r="I12" s="14">
        <v>1</v>
      </c>
      <c r="J12" s="12">
        <v>2</v>
      </c>
      <c r="K12" s="12">
        <v>3</v>
      </c>
      <c r="L12" s="12">
        <v>2</v>
      </c>
      <c r="M12" s="12">
        <v>9</v>
      </c>
      <c r="N12" s="26">
        <v>2</v>
      </c>
      <c r="O12" s="27">
        <f>N12*M12</f>
        <v>18</v>
      </c>
      <c r="P12" s="28">
        <v>1</v>
      </c>
      <c r="Q12" s="28">
        <f t="shared" si="7"/>
        <v>18</v>
      </c>
      <c r="R12" s="27">
        <f t="shared" si="8"/>
        <v>2</v>
      </c>
      <c r="S12" s="12">
        <v>18</v>
      </c>
      <c r="T12" s="13">
        <v>60</v>
      </c>
      <c r="U12" s="13">
        <v>40</v>
      </c>
      <c r="V12" s="13">
        <v>30</v>
      </c>
      <c r="W12" s="32" t="s">
        <v>28</v>
      </c>
      <c r="X12" s="13">
        <f t="shared" si="9"/>
        <v>0.072</v>
      </c>
      <c r="Y12" s="38">
        <f t="shared" si="6"/>
        <v>7.6</v>
      </c>
      <c r="Z12" s="38">
        <v>6.4</v>
      </c>
      <c r="AA12" s="40">
        <v>0.52</v>
      </c>
    </row>
    <row r="13" s="2" customFormat="1" ht="23.25" spans="1:27">
      <c r="A13" s="12" t="s">
        <v>24</v>
      </c>
      <c r="B13" s="13">
        <v>1</v>
      </c>
      <c r="C13" s="13" t="s">
        <v>25</v>
      </c>
      <c r="D13" s="13">
        <f t="shared" si="4"/>
        <v>1</v>
      </c>
      <c r="E13" s="12">
        <v>1719046</v>
      </c>
      <c r="F13" s="12" t="s">
        <v>36</v>
      </c>
      <c r="G13" s="14" t="s">
        <v>27</v>
      </c>
      <c r="H13" s="14">
        <v>1</v>
      </c>
      <c r="I13" s="14">
        <v>1</v>
      </c>
      <c r="J13" s="12">
        <v>2</v>
      </c>
      <c r="K13" s="12">
        <v>3</v>
      </c>
      <c r="L13" s="12">
        <v>2</v>
      </c>
      <c r="M13" s="12">
        <v>9</v>
      </c>
      <c r="N13" s="26">
        <v>2</v>
      </c>
      <c r="O13" s="27">
        <f>N13*M13</f>
        <v>18</v>
      </c>
      <c r="P13" s="28">
        <v>1</v>
      </c>
      <c r="Q13" s="28">
        <f t="shared" si="7"/>
        <v>18</v>
      </c>
      <c r="R13" s="27">
        <f t="shared" si="8"/>
        <v>2</v>
      </c>
      <c r="S13" s="12">
        <v>18</v>
      </c>
      <c r="T13" s="13">
        <v>60</v>
      </c>
      <c r="U13" s="13">
        <v>40</v>
      </c>
      <c r="V13" s="13">
        <v>30</v>
      </c>
      <c r="W13" s="32" t="s">
        <v>28</v>
      </c>
      <c r="X13" s="13">
        <f t="shared" si="9"/>
        <v>0.072</v>
      </c>
      <c r="Y13" s="38">
        <f t="shared" si="6"/>
        <v>7.6</v>
      </c>
      <c r="Z13" s="38">
        <v>6.4</v>
      </c>
      <c r="AA13" s="40">
        <v>0.6</v>
      </c>
    </row>
    <row r="14" s="2" customFormat="1" ht="23.25" spans="1:27">
      <c r="A14" s="12" t="s">
        <v>24</v>
      </c>
      <c r="B14" s="13">
        <v>1</v>
      </c>
      <c r="C14" s="13" t="s">
        <v>25</v>
      </c>
      <c r="D14" s="13">
        <f t="shared" si="4"/>
        <v>2</v>
      </c>
      <c r="E14" s="12">
        <v>1719045</v>
      </c>
      <c r="F14" s="12" t="s">
        <v>37</v>
      </c>
      <c r="G14" s="14" t="s">
        <v>27</v>
      </c>
      <c r="H14" s="14">
        <v>1</v>
      </c>
      <c r="I14" s="14">
        <v>1</v>
      </c>
      <c r="J14" s="12">
        <v>2</v>
      </c>
      <c r="K14" s="12">
        <v>3</v>
      </c>
      <c r="L14" s="12">
        <v>2</v>
      </c>
      <c r="M14" s="12">
        <v>9</v>
      </c>
      <c r="N14" s="26">
        <v>2</v>
      </c>
      <c r="O14" s="27">
        <f>N14*M14</f>
        <v>18</v>
      </c>
      <c r="P14" s="28">
        <v>2</v>
      </c>
      <c r="Q14" s="28">
        <f t="shared" si="7"/>
        <v>36</v>
      </c>
      <c r="R14" s="27">
        <f t="shared" si="8"/>
        <v>4</v>
      </c>
      <c r="S14" s="12">
        <v>36</v>
      </c>
      <c r="T14" s="13">
        <v>60</v>
      </c>
      <c r="U14" s="13">
        <v>40</v>
      </c>
      <c r="V14" s="13">
        <v>30</v>
      </c>
      <c r="W14" s="32" t="s">
        <v>28</v>
      </c>
      <c r="X14" s="13">
        <f t="shared" si="9"/>
        <v>0.144</v>
      </c>
      <c r="Y14" s="38">
        <f t="shared" si="6"/>
        <v>7.6</v>
      </c>
      <c r="Z14" s="38">
        <v>6.4</v>
      </c>
      <c r="AA14" s="40">
        <v>0.6</v>
      </c>
    </row>
    <row r="15" s="3" customFormat="1" ht="22.5" spans="1:27">
      <c r="A15" s="15" t="s">
        <v>38</v>
      </c>
      <c r="B15" s="16"/>
      <c r="C15" s="16"/>
      <c r="D15" s="16"/>
      <c r="E15" s="16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29">
        <f>SUM(P4:P14)</f>
        <v>54</v>
      </c>
      <c r="Q15" s="16">
        <f>SUM(Q4:Q14)</f>
        <v>1368</v>
      </c>
      <c r="R15" s="16">
        <f>SUM(R4:R14)</f>
        <v>108</v>
      </c>
      <c r="S15" s="16">
        <f>SUBTOTAL(9,S4:S14)</f>
        <v>1341</v>
      </c>
      <c r="T15" s="16"/>
      <c r="U15" s="16"/>
      <c r="V15" s="16"/>
      <c r="W15" s="16"/>
      <c r="X15" s="16">
        <f>SUM(X4:X14)</f>
        <v>3.888</v>
      </c>
      <c r="Y15" s="16">
        <v>0</v>
      </c>
      <c r="Z15" s="13"/>
      <c r="AA15" s="41"/>
    </row>
    <row r="16" s="4" customFormat="1" ht="22.5" spans="1:27">
      <c r="A16" s="17" t="s">
        <v>38</v>
      </c>
      <c r="B16" s="18"/>
      <c r="C16" s="18"/>
      <c r="D16" s="18"/>
      <c r="E16" s="18"/>
      <c r="F16" s="17"/>
      <c r="G16" s="18"/>
      <c r="H16" s="18"/>
      <c r="I16" s="18"/>
      <c r="J16" s="18"/>
      <c r="K16" s="18"/>
      <c r="L16" s="18"/>
      <c r="M16" s="18"/>
      <c r="N16" s="18"/>
      <c r="O16" s="18"/>
      <c r="P16" s="30">
        <f>P15</f>
        <v>54</v>
      </c>
      <c r="Q16" s="30">
        <f t="shared" ref="Q16:Y16" si="10">Q15</f>
        <v>1368</v>
      </c>
      <c r="R16" s="30">
        <f t="shared" si="10"/>
        <v>108</v>
      </c>
      <c r="S16" s="30">
        <f t="shared" si="10"/>
        <v>1341</v>
      </c>
      <c r="T16" s="30">
        <f t="shared" si="10"/>
        <v>0</v>
      </c>
      <c r="U16" s="30">
        <f t="shared" si="10"/>
        <v>0</v>
      </c>
      <c r="V16" s="30">
        <f t="shared" si="10"/>
        <v>0</v>
      </c>
      <c r="W16" s="30">
        <f t="shared" si="10"/>
        <v>0</v>
      </c>
      <c r="X16" s="30">
        <f t="shared" si="10"/>
        <v>3.888</v>
      </c>
      <c r="Y16" s="30">
        <f t="shared" si="10"/>
        <v>0</v>
      </c>
      <c r="Z16" s="18">
        <v>0</v>
      </c>
      <c r="AA16" s="42"/>
    </row>
    <row r="17" s="5" customFormat="1" ht="22.5" spans="1:27">
      <c r="A17" s="19"/>
      <c r="B17" s="20"/>
      <c r="C17" s="20"/>
      <c r="D17" s="20"/>
      <c r="E17" s="20"/>
      <c r="F17" s="19"/>
      <c r="G17" s="20"/>
      <c r="H17" s="20"/>
      <c r="I17" s="20"/>
      <c r="J17" s="20"/>
      <c r="K17" s="20"/>
      <c r="L17" s="20"/>
      <c r="M17" s="20"/>
      <c r="N17" s="20"/>
      <c r="O17" s="20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20"/>
      <c r="AA17" s="43"/>
    </row>
    <row r="18" s="5" customFormat="1" ht="22.5" spans="1:27">
      <c r="A18" s="19"/>
      <c r="B18" s="20"/>
      <c r="C18" s="20"/>
      <c r="D18" s="20"/>
      <c r="E18" s="20"/>
      <c r="F18" s="19"/>
      <c r="G18" s="20"/>
      <c r="H18" s="20"/>
      <c r="I18" s="20"/>
      <c r="J18" s="20"/>
      <c r="K18" s="20"/>
      <c r="L18" s="20"/>
      <c r="M18" s="20"/>
      <c r="N18" s="20"/>
      <c r="O18" s="20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20"/>
      <c r="AA18" s="43"/>
    </row>
    <row r="19" customFormat="1" ht="43" customHeight="1" spans="5:27">
      <c r="E19" s="21"/>
      <c r="G19" s="22"/>
      <c r="H19"/>
      <c r="I19"/>
      <c r="J19"/>
      <c r="K19"/>
      <c r="L19"/>
      <c r="M19" s="22"/>
      <c r="N19"/>
      <c r="O19"/>
      <c r="P19"/>
      <c r="Q19"/>
      <c r="R19"/>
      <c r="S19"/>
      <c r="T19"/>
      <c r="U19"/>
      <c r="V19"/>
      <c r="W19" s="33" t="s">
        <v>39</v>
      </c>
      <c r="AA19" s="6"/>
    </row>
    <row r="20" customFormat="1" ht="43" customHeight="1" spans="7:27">
      <c r="G20" s="23"/>
      <c r="W20" s="34"/>
      <c r="AA20" s="6"/>
    </row>
    <row r="21" customFormat="1" ht="43" customHeight="1" spans="7:27">
      <c r="G21" s="23"/>
      <c r="W21" s="34"/>
      <c r="AA21" s="6"/>
    </row>
    <row r="22" ht="36" customHeight="1" spans="7:23">
      <c r="G22" s="23"/>
      <c r="W22" s="34"/>
    </row>
  </sheetData>
  <mergeCells count="18">
    <mergeCell ref="A1:AA1"/>
    <mergeCell ref="H2:L2"/>
    <mergeCell ref="A2:A3"/>
    <mergeCell ref="E2:E3"/>
    <mergeCell ref="F2:F3"/>
    <mergeCell ref="G2:G3"/>
    <mergeCell ref="M2:M3"/>
    <mergeCell ref="N2:N3"/>
    <mergeCell ref="P2:P3"/>
    <mergeCell ref="Q2:Q3"/>
    <mergeCell ref="R2:R3"/>
    <mergeCell ref="S2:S3"/>
    <mergeCell ref="W2:W3"/>
    <mergeCell ref="X2:X3"/>
    <mergeCell ref="Y2:Y3"/>
    <mergeCell ref="Z2:Z3"/>
    <mergeCell ref="B2:D3"/>
    <mergeCell ref="T2:V3"/>
  </mergeCells>
  <pageMargins left="0.314583333333333" right="0.314583333333333" top="0.196527777777778" bottom="0.275" header="0.298611111111111" footer="0.298611111111111"/>
  <pageSetup paperSize="9" scale="4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ghy</cp:lastModifiedBy>
  <dcterms:created xsi:type="dcterms:W3CDTF">2022-04-28T06:34:00Z</dcterms:created>
  <dcterms:modified xsi:type="dcterms:W3CDTF">2025-12-01T06:06:14Z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884E25A714EA44B79DB5B8DB791878D8_13</vt:lpwstr>
  </property>
  <property fmtid="{D5CDD505-2E9C-101B-9397-08002B2CF9AE}" pid="3" name="KSOProductBuildVer">
    <vt:lpwstr>2052-12.1.0.21915</vt:lpwstr>
  </property>
</Properties>
</file>