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<sst xmlns="http://schemas.openxmlformats.org/spreadsheetml/2006/main" count="155" uniqueCount="63">
  <si>
    <t xml:space="preserve">TESCO印字      ( 3双/1组打枪 1组或2组/包 ） </t>
  </si>
  <si>
    <t>规格</t>
  </si>
  <si>
    <t>订单号</t>
  </si>
  <si>
    <t>尺码</t>
  </si>
  <si>
    <t>备注</t>
  </si>
  <si>
    <t>合计</t>
  </si>
  <si>
    <t>单位</t>
  </si>
  <si>
    <t>14*35清包</t>
  </si>
  <si>
    <t>开口14</t>
  </si>
  <si>
    <t>6-8.5</t>
  </si>
  <si>
    <t>3双/组/1组</t>
  </si>
  <si>
    <t>只</t>
  </si>
  <si>
    <t>15*40清包</t>
  </si>
  <si>
    <t>开口15</t>
  </si>
  <si>
    <t>9-12</t>
  </si>
  <si>
    <t>16*45清包</t>
  </si>
  <si>
    <t>开口16</t>
  </si>
  <si>
    <t>12.5-3.5</t>
  </si>
  <si>
    <t>16*48清包</t>
  </si>
  <si>
    <t>4-6.5</t>
  </si>
  <si>
    <t>18*45混包</t>
  </si>
  <si>
    <t>开口18</t>
  </si>
  <si>
    <t>3双/组/3组</t>
  </si>
  <si>
    <t>14*38清包</t>
  </si>
  <si>
    <t>3-5.5</t>
  </si>
  <si>
    <t>15*44清包</t>
  </si>
  <si>
    <t>3双/组/2组</t>
  </si>
  <si>
    <t>17*52清包</t>
  </si>
  <si>
    <t>开口17</t>
  </si>
  <si>
    <t>28*50混包</t>
  </si>
  <si>
    <t>开口28</t>
  </si>
  <si>
    <t>3双/组/8组</t>
  </si>
  <si>
    <t>13*31清包</t>
  </si>
  <si>
    <t>开口13</t>
  </si>
  <si>
    <t>17*36清包</t>
  </si>
  <si>
    <t>18*39清包</t>
  </si>
  <si>
    <t>32*34混包</t>
  </si>
  <si>
    <t>开口32</t>
  </si>
  <si>
    <t>3双/组/5组</t>
  </si>
  <si>
    <t>15*31清包</t>
  </si>
  <si>
    <t>16*34清包</t>
  </si>
  <si>
    <t>13*37清包</t>
  </si>
  <si>
    <t>32*32混包</t>
  </si>
  <si>
    <t>3双/组/6组</t>
  </si>
  <si>
    <t>32*40混包</t>
  </si>
  <si>
    <t>3双/组/9组</t>
  </si>
  <si>
    <t>26*50混包</t>
  </si>
  <si>
    <t>开口26</t>
  </si>
  <si>
    <t>3双/组/6组/7组</t>
  </si>
  <si>
    <t>15*38清包</t>
  </si>
  <si>
    <t>13*40清包</t>
  </si>
  <si>
    <t>33*30混包</t>
  </si>
  <si>
    <t>开口33</t>
  </si>
  <si>
    <t>34*42混包</t>
  </si>
  <si>
    <t>开口34</t>
  </si>
  <si>
    <t>防潮袋(规格)</t>
  </si>
  <si>
    <t>60*40*40</t>
  </si>
  <si>
    <t>60*40*35</t>
  </si>
  <si>
    <t>60*40*30</t>
  </si>
  <si>
    <t>60*40*25</t>
  </si>
  <si>
    <t>60*40*20</t>
  </si>
  <si>
    <t>60*40*15</t>
  </si>
  <si>
    <t>2025年12月5日前入库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</si>
</sst>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4" xfId="49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vertical="center"/>
    </xf>
    <xf numFmtId="49" fontId="1" fillId="2" borderId="4" xfId="0" applyNumberFormat="1" applyFont="1" applyFill="1" applyBorder="1" applyAlignment="1">
      <alignment horizontal="center" vertical="center"/>
    </xf>
    <xf numFmtId="0" fontId="4" fillId="0" borderId="4" xfId="49" applyNumberFormat="1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EFE4B7"/>
      <color rgb="00EB87D9"/>
      <color rgb="00F988FB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0"/>
  <sheetViews>
    <sheetView tabSelected="1" topLeftCell="A16" workbookViewId="0">
      <selection activeCell="O3" sqref="O3:O38"/>
    </sheetView>
  </sheetViews>
  <sheetFormatPr defaultColWidth="9" defaultRowHeight="14.4"/>
  <cols>
    <col min="1" max="1" width="13.3796296296296" style="2" customWidth="1"/>
    <col min="3" max="3" width="9" style="2"/>
    <col min="4" max="4" width="13.6296296296296" style="2" customWidth="1"/>
    <col min="5" max="5" width="7.62962962962963" style="2" customWidth="1"/>
    <col min="6" max="14" width="7.62962962962963" customWidth="1"/>
    <col min="15" max="15" width="12.1296296296296" style="3" customWidth="1"/>
  </cols>
  <sheetData>
    <row r="1" s="1" customFormat="1" ht="28" customHeight="1" spans="1:16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7"/>
    </row>
    <row r="2" s="1" customFormat="1" ht="18" customHeight="1" spans="1:16">
      <c r="A2" s="8" t="s">
        <v>1</v>
      </c>
      <c r="B2" s="9" t="s">
        <v>2</v>
      </c>
      <c r="C2" s="8" t="s">
        <v>3</v>
      </c>
      <c r="D2" s="8" t="s">
        <v>4</v>
      </c>
      <c r="E2" s="8">
        <v>28226</v>
      </c>
      <c r="F2" s="8">
        <v>28231</v>
      </c>
      <c r="G2" s="8">
        <v>28259</v>
      </c>
      <c r="H2" s="8">
        <v>28240</v>
      </c>
      <c r="I2" s="8">
        <v>28270</v>
      </c>
      <c r="J2" s="8">
        <v>28271</v>
      </c>
      <c r="K2" s="8">
        <v>28287</v>
      </c>
      <c r="L2" s="8">
        <v>28272</v>
      </c>
      <c r="M2" s="8">
        <v>28273</v>
      </c>
      <c r="N2" s="8">
        <v>28274</v>
      </c>
      <c r="O2" s="10" t="s">
        <v>5</v>
      </c>
      <c r="P2" s="8" t="s">
        <v>6</v>
      </c>
    </row>
    <row r="3" s="1" customFormat="1" ht="16.5" customHeight="1" spans="1:16">
      <c r="A3" s="11" t="s">
        <v>7</v>
      </c>
      <c r="B3" s="9" t="s">
        <v>8</v>
      </c>
      <c r="C3" s="8" t="s">
        <v>9</v>
      </c>
      <c r="D3" s="8" t="s">
        <v>10</v>
      </c>
      <c r="E3" s="8">
        <f>256+281</f>
        <v>537</v>
      </c>
      <c r="F3" s="8"/>
      <c r="G3" s="8"/>
      <c r="H3" s="8"/>
      <c r="I3" s="8"/>
      <c r="J3" s="8"/>
      <c r="K3" s="8"/>
      <c r="L3" s="8"/>
      <c r="M3" s="8"/>
      <c r="N3" s="8"/>
      <c r="O3" s="10">
        <f t="shared" ref="O3:O17" si="0">SUM(E3:N3)</f>
        <v>537</v>
      </c>
      <c r="P3" s="8" t="s">
        <v>11</v>
      </c>
    </row>
    <row r="4" s="1" customFormat="1" ht="16.5" customHeight="1" spans="1:16">
      <c r="A4" s="8" t="s">
        <v>12</v>
      </c>
      <c r="B4" s="9" t="s">
        <v>13</v>
      </c>
      <c r="C4" s="12" t="s">
        <v>14</v>
      </c>
      <c r="D4" s="8" t="s">
        <v>10</v>
      </c>
      <c r="E4" s="8">
        <f>521+1054</f>
        <v>1575</v>
      </c>
      <c r="F4" s="8"/>
      <c r="G4" s="8"/>
      <c r="H4" s="8"/>
      <c r="I4" s="8"/>
      <c r="J4" s="8"/>
      <c r="K4" s="8"/>
      <c r="L4" s="8"/>
      <c r="M4" s="8"/>
      <c r="N4" s="8"/>
      <c r="O4" s="10">
        <f t="shared" si="0"/>
        <v>1575</v>
      </c>
      <c r="P4" s="8" t="s">
        <v>11</v>
      </c>
    </row>
    <row r="5" s="1" customFormat="1" ht="17.25" customHeight="1" spans="1:16">
      <c r="A5" s="8" t="s">
        <v>15</v>
      </c>
      <c r="B5" s="9" t="s">
        <v>16</v>
      </c>
      <c r="C5" s="8" t="s">
        <v>17</v>
      </c>
      <c r="D5" s="8" t="s">
        <v>10</v>
      </c>
      <c r="E5" s="8">
        <f>722+1756</f>
        <v>2478</v>
      </c>
      <c r="F5" s="8"/>
      <c r="G5" s="8"/>
      <c r="H5" s="8"/>
      <c r="I5" s="8"/>
      <c r="J5" s="8"/>
      <c r="K5" s="8"/>
      <c r="L5" s="8"/>
      <c r="M5" s="8"/>
      <c r="N5" s="8"/>
      <c r="O5" s="10">
        <f t="shared" si="0"/>
        <v>2478</v>
      </c>
      <c r="P5" s="8" t="s">
        <v>11</v>
      </c>
    </row>
    <row r="6" s="1" customFormat="1" ht="17.25" customHeight="1" spans="1:16">
      <c r="A6" s="8" t="s">
        <v>18</v>
      </c>
      <c r="B6" s="9" t="s">
        <v>16</v>
      </c>
      <c r="C6" s="8" t="s">
        <v>19</v>
      </c>
      <c r="D6" s="8" t="s">
        <v>10</v>
      </c>
      <c r="E6" s="8">
        <f>384+421</f>
        <v>805</v>
      </c>
      <c r="F6" s="8"/>
      <c r="G6" s="8"/>
      <c r="H6" s="8"/>
      <c r="I6" s="8"/>
      <c r="J6" s="8"/>
      <c r="K6" s="8"/>
      <c r="L6" s="8"/>
      <c r="M6" s="8"/>
      <c r="N6" s="8"/>
      <c r="O6" s="10">
        <f t="shared" si="0"/>
        <v>805</v>
      </c>
      <c r="P6" s="8" t="s">
        <v>11</v>
      </c>
    </row>
    <row r="7" s="1" customFormat="1" ht="17.25" customHeight="1" spans="1:16">
      <c r="A7" s="8" t="s">
        <v>20</v>
      </c>
      <c r="B7" s="9" t="s">
        <v>21</v>
      </c>
      <c r="C7" s="8"/>
      <c r="D7" s="8" t="s">
        <v>22</v>
      </c>
      <c r="E7" s="8">
        <v>439</v>
      </c>
      <c r="F7" s="8">
        <f>261/3</f>
        <v>87</v>
      </c>
      <c r="G7" s="8"/>
      <c r="H7" s="8"/>
      <c r="I7" s="8"/>
      <c r="J7" s="8"/>
      <c r="K7" s="8"/>
      <c r="L7" s="8"/>
      <c r="M7" s="8"/>
      <c r="N7" s="8"/>
      <c r="O7" s="10">
        <f t="shared" si="0"/>
        <v>526</v>
      </c>
      <c r="P7" s="8" t="s">
        <v>11</v>
      </c>
    </row>
    <row r="8" s="1" customFormat="1" ht="17.25" customHeight="1" spans="1:16">
      <c r="A8" s="11" t="s">
        <v>23</v>
      </c>
      <c r="B8" s="9" t="s">
        <v>8</v>
      </c>
      <c r="C8" s="8" t="s">
        <v>24</v>
      </c>
      <c r="D8" s="8" t="s">
        <v>10</v>
      </c>
      <c r="E8" s="8"/>
      <c r="F8" s="8"/>
      <c r="G8" s="8">
        <f>360+200+250+150</f>
        <v>960</v>
      </c>
      <c r="H8" s="8"/>
      <c r="I8" s="8"/>
      <c r="J8" s="8"/>
      <c r="K8" s="8"/>
      <c r="L8" s="8"/>
      <c r="M8" s="8"/>
      <c r="N8" s="8"/>
      <c r="O8" s="10">
        <f t="shared" si="0"/>
        <v>960</v>
      </c>
      <c r="P8" s="8" t="s">
        <v>11</v>
      </c>
    </row>
    <row r="9" s="1" customFormat="1" ht="17.25" customHeight="1" spans="1:16">
      <c r="A9" s="8" t="s">
        <v>25</v>
      </c>
      <c r="B9" s="9" t="s">
        <v>13</v>
      </c>
      <c r="C9" s="8" t="s">
        <v>9</v>
      </c>
      <c r="D9" s="8" t="s">
        <v>26</v>
      </c>
      <c r="E9" s="8"/>
      <c r="F9" s="8"/>
      <c r="G9" s="8">
        <f>(916+1200+1500+902)/2</f>
        <v>2259</v>
      </c>
      <c r="H9" s="8"/>
      <c r="I9" s="8"/>
      <c r="J9" s="8"/>
      <c r="K9" s="8"/>
      <c r="L9" s="8"/>
      <c r="M9" s="8"/>
      <c r="N9" s="8"/>
      <c r="O9" s="10">
        <f t="shared" si="0"/>
        <v>2259</v>
      </c>
      <c r="P9" s="8" t="s">
        <v>11</v>
      </c>
    </row>
    <row r="10" s="1" customFormat="1" ht="17.25" customHeight="1" spans="1:16">
      <c r="A10" s="8" t="s">
        <v>18</v>
      </c>
      <c r="B10" s="9" t="s">
        <v>16</v>
      </c>
      <c r="C10" s="12" t="s">
        <v>14</v>
      </c>
      <c r="D10" s="8" t="s">
        <v>26</v>
      </c>
      <c r="E10" s="8"/>
      <c r="F10" s="8"/>
      <c r="G10" s="8">
        <f>(752+1800+2250+1352)/2</f>
        <v>3077</v>
      </c>
      <c r="H10" s="8"/>
      <c r="I10" s="8"/>
      <c r="J10" s="8"/>
      <c r="K10" s="8"/>
      <c r="L10" s="8"/>
      <c r="M10" s="8"/>
      <c r="N10" s="8"/>
      <c r="O10" s="10">
        <f t="shared" si="0"/>
        <v>3077</v>
      </c>
      <c r="P10" s="8" t="s">
        <v>11</v>
      </c>
    </row>
    <row r="11" s="1" customFormat="1" ht="17.25" customHeight="1" spans="1:16">
      <c r="A11" s="8" t="s">
        <v>27</v>
      </c>
      <c r="B11" s="9" t="s">
        <v>28</v>
      </c>
      <c r="C11" s="8" t="s">
        <v>17</v>
      </c>
      <c r="D11" s="8" t="s">
        <v>26</v>
      </c>
      <c r="E11" s="8"/>
      <c r="F11" s="8"/>
      <c r="G11" s="8">
        <f>(196+800+1000+602)/2</f>
        <v>1299</v>
      </c>
      <c r="H11" s="8"/>
      <c r="I11" s="8"/>
      <c r="J11" s="8"/>
      <c r="K11" s="8"/>
      <c r="L11" s="8"/>
      <c r="M11" s="8"/>
      <c r="N11" s="8"/>
      <c r="O11" s="10">
        <f t="shared" si="0"/>
        <v>1299</v>
      </c>
      <c r="P11" s="8" t="s">
        <v>11</v>
      </c>
    </row>
    <row r="12" s="1" customFormat="1" ht="17.25" customHeight="1" spans="1:16">
      <c r="A12" s="8" t="s">
        <v>29</v>
      </c>
      <c r="B12" s="9" t="s">
        <v>30</v>
      </c>
      <c r="C12" s="8"/>
      <c r="D12" s="8" t="s">
        <v>31</v>
      </c>
      <c r="E12" s="8"/>
      <c r="F12" s="8"/>
      <c r="G12" s="8">
        <f>4976/8</f>
        <v>622</v>
      </c>
      <c r="H12" s="8"/>
      <c r="I12" s="8"/>
      <c r="J12" s="8"/>
      <c r="K12" s="8"/>
      <c r="L12" s="8"/>
      <c r="M12" s="8"/>
      <c r="N12" s="8"/>
      <c r="O12" s="10">
        <f t="shared" si="0"/>
        <v>622</v>
      </c>
      <c r="P12" s="8" t="s">
        <v>11</v>
      </c>
    </row>
    <row r="13" s="1" customFormat="1" ht="17.25" customHeight="1" spans="1:16">
      <c r="A13" s="8" t="s">
        <v>32</v>
      </c>
      <c r="B13" s="9" t="s">
        <v>33</v>
      </c>
      <c r="C13" s="8" t="s">
        <v>9</v>
      </c>
      <c r="D13" s="8" t="s">
        <v>10</v>
      </c>
      <c r="E13" s="8"/>
      <c r="F13" s="8"/>
      <c r="G13" s="8"/>
      <c r="H13" s="8">
        <f>26+390+313</f>
        <v>729</v>
      </c>
      <c r="I13" s="8"/>
      <c r="J13" s="8"/>
      <c r="K13" s="8"/>
      <c r="L13" s="8"/>
      <c r="M13" s="8"/>
      <c r="N13" s="8"/>
      <c r="O13" s="10">
        <f t="shared" si="0"/>
        <v>729</v>
      </c>
      <c r="P13" s="8" t="s">
        <v>11</v>
      </c>
    </row>
    <row r="14" s="1" customFormat="1" ht="17.25" customHeight="1" spans="1:16">
      <c r="A14" s="13" t="s">
        <v>34</v>
      </c>
      <c r="B14" s="14" t="s">
        <v>28</v>
      </c>
      <c r="C14" s="15" t="s">
        <v>14</v>
      </c>
      <c r="D14" s="13" t="s">
        <v>26</v>
      </c>
      <c r="E14" s="13"/>
      <c r="F14" s="13"/>
      <c r="G14" s="13"/>
      <c r="H14" s="13">
        <f>(1096+1350+1082)/2</f>
        <v>1764</v>
      </c>
      <c r="I14" s="8"/>
      <c r="J14" s="8"/>
      <c r="K14" s="8"/>
      <c r="L14" s="8"/>
      <c r="M14" s="8"/>
      <c r="N14" s="8"/>
      <c r="O14" s="10">
        <f t="shared" si="0"/>
        <v>1764</v>
      </c>
      <c r="P14" s="8" t="s">
        <v>11</v>
      </c>
    </row>
    <row r="15" s="1" customFormat="1" ht="17.25" customHeight="1" spans="1:16">
      <c r="A15" s="13" t="s">
        <v>35</v>
      </c>
      <c r="B15" s="14" t="s">
        <v>21</v>
      </c>
      <c r="C15" s="13" t="s">
        <v>17</v>
      </c>
      <c r="D15" s="13" t="s">
        <v>26</v>
      </c>
      <c r="E15" s="13"/>
      <c r="F15" s="13"/>
      <c r="G15" s="13"/>
      <c r="H15" s="13">
        <f>(342+960+770)/2</f>
        <v>1036</v>
      </c>
      <c r="I15" s="8"/>
      <c r="J15" s="8"/>
      <c r="K15" s="8"/>
      <c r="L15" s="8"/>
      <c r="M15" s="8"/>
      <c r="N15" s="8"/>
      <c r="O15" s="10">
        <f t="shared" si="0"/>
        <v>1036</v>
      </c>
      <c r="P15" s="8" t="s">
        <v>11</v>
      </c>
    </row>
    <row r="16" s="1" customFormat="1" ht="17.25" customHeight="1" spans="1:16">
      <c r="A16" s="11" t="s">
        <v>23</v>
      </c>
      <c r="B16" s="9" t="s">
        <v>8</v>
      </c>
      <c r="C16" s="8" t="s">
        <v>19</v>
      </c>
      <c r="D16" s="8" t="s">
        <v>10</v>
      </c>
      <c r="E16" s="8"/>
      <c r="F16" s="8"/>
      <c r="G16" s="8"/>
      <c r="H16" s="8">
        <f>580+300+241</f>
        <v>1121</v>
      </c>
      <c r="I16" s="8"/>
      <c r="J16" s="8"/>
      <c r="K16" s="8"/>
      <c r="L16" s="8"/>
      <c r="M16" s="8"/>
      <c r="N16" s="8"/>
      <c r="O16" s="10">
        <f t="shared" si="0"/>
        <v>1121</v>
      </c>
      <c r="P16" s="8" t="s">
        <v>11</v>
      </c>
    </row>
    <row r="17" s="1" customFormat="1" ht="17.25" customHeight="1" spans="1:16">
      <c r="A17" s="11" t="s">
        <v>36</v>
      </c>
      <c r="B17" s="9" t="s">
        <v>37</v>
      </c>
      <c r="C17" s="8"/>
      <c r="D17" s="8" t="s">
        <v>38</v>
      </c>
      <c r="E17" s="8"/>
      <c r="F17" s="8"/>
      <c r="G17" s="8"/>
      <c r="H17" s="8">
        <f>3785/5</f>
        <v>757</v>
      </c>
      <c r="I17" s="8"/>
      <c r="J17" s="8"/>
      <c r="K17" s="8"/>
      <c r="L17" s="8"/>
      <c r="M17" s="8"/>
      <c r="N17" s="8"/>
      <c r="O17" s="10">
        <f t="shared" si="0"/>
        <v>757</v>
      </c>
      <c r="P17" s="8" t="s">
        <v>11</v>
      </c>
    </row>
    <row r="18" s="1" customFormat="1" ht="17.25" customHeight="1" spans="1:16">
      <c r="A18" s="8" t="s">
        <v>39</v>
      </c>
      <c r="B18" s="9" t="s">
        <v>13</v>
      </c>
      <c r="C18" s="8" t="s">
        <v>9</v>
      </c>
      <c r="D18" s="8" t="s">
        <v>26</v>
      </c>
      <c r="E18" s="8"/>
      <c r="F18" s="8"/>
      <c r="G18" s="8"/>
      <c r="H18" s="8"/>
      <c r="I18" s="8">
        <f>(322+254)/2</f>
        <v>288</v>
      </c>
      <c r="J18" s="8"/>
      <c r="K18" s="8"/>
      <c r="L18" s="8"/>
      <c r="M18" s="8"/>
      <c r="N18" s="8"/>
      <c r="O18" s="10">
        <f t="shared" ref="O18:O37" si="1">SUM(E18:N18)</f>
        <v>288</v>
      </c>
      <c r="P18" s="8" t="s">
        <v>11</v>
      </c>
    </row>
    <row r="19" s="1" customFormat="1" ht="17.25" customHeight="1" spans="1:16">
      <c r="A19" s="8" t="s">
        <v>40</v>
      </c>
      <c r="B19" s="9" t="s">
        <v>16</v>
      </c>
      <c r="C19" s="12" t="s">
        <v>14</v>
      </c>
      <c r="D19" s="8" t="s">
        <v>26</v>
      </c>
      <c r="E19" s="8"/>
      <c r="F19" s="8"/>
      <c r="G19" s="8"/>
      <c r="H19" s="8"/>
      <c r="I19" s="8">
        <f>(412+764)/2</f>
        <v>588</v>
      </c>
      <c r="J19" s="8"/>
      <c r="K19" s="8"/>
      <c r="L19" s="8"/>
      <c r="M19" s="8"/>
      <c r="N19" s="8"/>
      <c r="O19" s="10">
        <f t="shared" si="1"/>
        <v>588</v>
      </c>
      <c r="P19" s="8" t="s">
        <v>11</v>
      </c>
    </row>
    <row r="20" s="1" customFormat="1" ht="17.25" customHeight="1" spans="1:16">
      <c r="A20" s="8" t="s">
        <v>41</v>
      </c>
      <c r="B20" s="9" t="s">
        <v>33</v>
      </c>
      <c r="C20" s="8" t="s">
        <v>17</v>
      </c>
      <c r="D20" s="8" t="s">
        <v>10</v>
      </c>
      <c r="E20" s="8"/>
      <c r="F20" s="8"/>
      <c r="G20" s="8"/>
      <c r="H20" s="8"/>
      <c r="I20" s="8">
        <f>617+1145</f>
        <v>1762</v>
      </c>
      <c r="J20" s="8"/>
      <c r="K20" s="8"/>
      <c r="L20" s="8"/>
      <c r="M20" s="8"/>
      <c r="N20" s="8"/>
      <c r="O20" s="10">
        <f t="shared" si="1"/>
        <v>1762</v>
      </c>
      <c r="P20" s="8" t="s">
        <v>11</v>
      </c>
    </row>
    <row r="21" s="1" customFormat="1" ht="17.25" customHeight="1" spans="1:16">
      <c r="A21" s="8" t="s">
        <v>41</v>
      </c>
      <c r="B21" s="9" t="s">
        <v>33</v>
      </c>
      <c r="C21" s="8" t="s">
        <v>19</v>
      </c>
      <c r="D21" s="8" t="s">
        <v>10</v>
      </c>
      <c r="E21" s="8"/>
      <c r="F21" s="8"/>
      <c r="G21" s="8"/>
      <c r="H21" s="8"/>
      <c r="I21" s="8">
        <f>206+382</f>
        <v>588</v>
      </c>
      <c r="J21" s="8"/>
      <c r="K21" s="8"/>
      <c r="L21" s="8"/>
      <c r="M21" s="8"/>
      <c r="N21" s="8"/>
      <c r="O21" s="10">
        <f t="shared" si="1"/>
        <v>588</v>
      </c>
      <c r="P21" s="8" t="s">
        <v>11</v>
      </c>
    </row>
    <row r="22" s="1" customFormat="1" ht="17.25" customHeight="1" spans="1:16">
      <c r="A22" s="11" t="s">
        <v>42</v>
      </c>
      <c r="B22" s="9" t="s">
        <v>37</v>
      </c>
      <c r="C22" s="8"/>
      <c r="D22" s="8" t="s">
        <v>43</v>
      </c>
      <c r="E22" s="8"/>
      <c r="F22" s="8"/>
      <c r="G22" s="8"/>
      <c r="H22" s="8"/>
      <c r="I22" s="8">
        <f>1656/6</f>
        <v>276</v>
      </c>
      <c r="J22" s="8"/>
      <c r="K22" s="8"/>
      <c r="L22" s="8"/>
      <c r="M22" s="8"/>
      <c r="N22" s="8"/>
      <c r="O22" s="10">
        <f t="shared" si="1"/>
        <v>276</v>
      </c>
      <c r="P22" s="8" t="s">
        <v>11</v>
      </c>
    </row>
    <row r="23" s="1" customFormat="1" ht="17.25" customHeight="1" spans="1:16">
      <c r="A23" s="11" t="s">
        <v>44</v>
      </c>
      <c r="B23" s="9" t="s">
        <v>37</v>
      </c>
      <c r="C23" s="8"/>
      <c r="D23" s="8" t="s">
        <v>45</v>
      </c>
      <c r="E23" s="8"/>
      <c r="F23" s="8"/>
      <c r="G23" s="8"/>
      <c r="H23" s="8"/>
      <c r="I23" s="8"/>
      <c r="J23" s="8">
        <f>747/9</f>
        <v>83</v>
      </c>
      <c r="K23" s="8"/>
      <c r="L23" s="8"/>
      <c r="M23" s="8"/>
      <c r="N23" s="8"/>
      <c r="O23" s="10">
        <f t="shared" si="1"/>
        <v>83</v>
      </c>
      <c r="P23" s="8" t="s">
        <v>11</v>
      </c>
    </row>
    <row r="24" s="1" customFormat="1" ht="17.25" customHeight="1" spans="1:16">
      <c r="A24" s="11" t="s">
        <v>46</v>
      </c>
      <c r="B24" s="9" t="s">
        <v>47</v>
      </c>
      <c r="C24" s="8"/>
      <c r="D24" s="8" t="s">
        <v>48</v>
      </c>
      <c r="E24" s="8"/>
      <c r="F24" s="8"/>
      <c r="G24" s="8"/>
      <c r="H24" s="8"/>
      <c r="I24" s="8"/>
      <c r="J24" s="8"/>
      <c r="K24" s="8">
        <f>2076/6</f>
        <v>346</v>
      </c>
      <c r="L24" s="8">
        <f>1302/7</f>
        <v>186</v>
      </c>
      <c r="M24" s="8"/>
      <c r="N24" s="8"/>
      <c r="O24" s="10">
        <f t="shared" si="1"/>
        <v>532</v>
      </c>
      <c r="P24" s="8" t="s">
        <v>11</v>
      </c>
    </row>
    <row r="25" s="1" customFormat="1" ht="17.25" customHeight="1" spans="1:16">
      <c r="A25" s="11" t="s">
        <v>7</v>
      </c>
      <c r="B25" s="9" t="s">
        <v>8</v>
      </c>
      <c r="C25" s="8" t="s">
        <v>9</v>
      </c>
      <c r="D25" s="8" t="s">
        <v>26</v>
      </c>
      <c r="E25" s="8"/>
      <c r="F25" s="8"/>
      <c r="G25" s="8"/>
      <c r="H25" s="8"/>
      <c r="I25" s="8"/>
      <c r="J25" s="8"/>
      <c r="K25" s="8"/>
      <c r="L25" s="8"/>
      <c r="M25" s="8">
        <f>(320+250+250)/2</f>
        <v>410</v>
      </c>
      <c r="N25" s="8"/>
      <c r="O25" s="10">
        <f t="shared" si="1"/>
        <v>410</v>
      </c>
      <c r="P25" s="8" t="s">
        <v>11</v>
      </c>
    </row>
    <row r="26" s="1" customFormat="1" ht="17.25" customHeight="1" spans="1:16">
      <c r="A26" s="11" t="s">
        <v>49</v>
      </c>
      <c r="B26" s="9" t="s">
        <v>13</v>
      </c>
      <c r="C26" s="12" t="s">
        <v>14</v>
      </c>
      <c r="D26" s="8" t="s">
        <v>26</v>
      </c>
      <c r="E26" s="8"/>
      <c r="F26" s="8"/>
      <c r="G26" s="8"/>
      <c r="H26" s="8"/>
      <c r="I26" s="8"/>
      <c r="J26" s="8"/>
      <c r="K26" s="8"/>
      <c r="L26" s="8"/>
      <c r="M26" s="8">
        <f>(410+876+876)/2</f>
        <v>1081</v>
      </c>
      <c r="N26" s="8"/>
      <c r="O26" s="10">
        <f t="shared" si="1"/>
        <v>1081</v>
      </c>
      <c r="P26" s="8" t="s">
        <v>11</v>
      </c>
    </row>
    <row r="27" s="1" customFormat="1" ht="17.25" customHeight="1" spans="1:16">
      <c r="A27" s="8" t="s">
        <v>41</v>
      </c>
      <c r="B27" s="9" t="s">
        <v>33</v>
      </c>
      <c r="C27" s="8" t="s">
        <v>17</v>
      </c>
      <c r="D27" s="8" t="s">
        <v>10</v>
      </c>
      <c r="E27" s="8"/>
      <c r="F27" s="8"/>
      <c r="G27" s="8"/>
      <c r="H27" s="8"/>
      <c r="I27" s="8"/>
      <c r="J27" s="8"/>
      <c r="K27" s="8"/>
      <c r="L27" s="8"/>
      <c r="M27" s="8">
        <f>570+1000+1000</f>
        <v>2570</v>
      </c>
      <c r="N27" s="8"/>
      <c r="O27" s="10">
        <f t="shared" si="1"/>
        <v>2570</v>
      </c>
      <c r="P27" s="8" t="s">
        <v>11</v>
      </c>
    </row>
    <row r="28" s="1" customFormat="1" ht="17.25" customHeight="1" spans="1:16">
      <c r="A28" s="8" t="s">
        <v>50</v>
      </c>
      <c r="B28" s="9" t="s">
        <v>33</v>
      </c>
      <c r="C28" s="8" t="s">
        <v>19</v>
      </c>
      <c r="D28" s="8" t="s">
        <v>10</v>
      </c>
      <c r="E28" s="8"/>
      <c r="F28" s="8"/>
      <c r="G28" s="8"/>
      <c r="H28" s="8"/>
      <c r="I28" s="8"/>
      <c r="J28" s="8"/>
      <c r="K28" s="8"/>
      <c r="L28" s="8"/>
      <c r="M28" s="8">
        <f>125+375+375</f>
        <v>875</v>
      </c>
      <c r="N28" s="8"/>
      <c r="O28" s="10">
        <f t="shared" si="1"/>
        <v>875</v>
      </c>
      <c r="P28" s="8" t="s">
        <v>11</v>
      </c>
    </row>
    <row r="29" s="1" customFormat="1" ht="17.25" customHeight="1" spans="1:16">
      <c r="A29" s="11" t="s">
        <v>51</v>
      </c>
      <c r="B29" s="9" t="s">
        <v>52</v>
      </c>
      <c r="C29" s="8"/>
      <c r="D29" s="8" t="s">
        <v>38</v>
      </c>
      <c r="E29" s="8"/>
      <c r="F29" s="8"/>
      <c r="G29" s="8"/>
      <c r="H29" s="8"/>
      <c r="I29" s="8"/>
      <c r="J29" s="8"/>
      <c r="K29" s="8"/>
      <c r="L29" s="8"/>
      <c r="M29" s="8">
        <f>1775/5</f>
        <v>355</v>
      </c>
      <c r="N29" s="8"/>
      <c r="O29" s="10">
        <f t="shared" si="1"/>
        <v>355</v>
      </c>
      <c r="P29" s="8" t="s">
        <v>11</v>
      </c>
    </row>
    <row r="30" s="1" customFormat="1" ht="17.25" customHeight="1" spans="1:16">
      <c r="A30" s="11" t="s">
        <v>53</v>
      </c>
      <c r="B30" s="9" t="s">
        <v>54</v>
      </c>
      <c r="C30" s="8"/>
      <c r="D30" s="8" t="s">
        <v>45</v>
      </c>
      <c r="E30" s="8"/>
      <c r="F30" s="8"/>
      <c r="G30" s="8"/>
      <c r="H30" s="8"/>
      <c r="I30" s="8"/>
      <c r="J30" s="8"/>
      <c r="K30" s="8"/>
      <c r="L30" s="8"/>
      <c r="M30" s="8"/>
      <c r="N30" s="8">
        <f>747/9</f>
        <v>83</v>
      </c>
      <c r="O30" s="10">
        <f t="shared" si="1"/>
        <v>83</v>
      </c>
      <c r="P30" s="8" t="s">
        <v>11</v>
      </c>
    </row>
    <row r="31" s="1" customFormat="1" ht="17.25" customHeight="1" spans="1:16">
      <c r="A31" s="11" t="s">
        <v>55</v>
      </c>
      <c r="B31" s="16"/>
      <c r="C31" s="11"/>
      <c r="D31" s="11"/>
      <c r="E31" s="11"/>
      <c r="F31" s="8"/>
      <c r="G31" s="8"/>
      <c r="H31" s="8"/>
      <c r="I31" s="8"/>
      <c r="J31" s="8"/>
      <c r="K31" s="8"/>
      <c r="L31" s="8"/>
      <c r="M31" s="8"/>
      <c r="N31" s="8"/>
      <c r="O31" s="10">
        <f t="shared" si="1"/>
        <v>0</v>
      </c>
      <c r="P31" s="8" t="s">
        <v>11</v>
      </c>
    </row>
    <row r="32" s="1" customFormat="1" ht="17.25" customHeight="1" spans="1:16">
      <c r="A32" s="11" t="s">
        <v>56</v>
      </c>
      <c r="B32" s="16"/>
      <c r="C32" s="11"/>
      <c r="D32" s="11"/>
      <c r="E32" s="11"/>
      <c r="F32" s="8">
        <v>10</v>
      </c>
      <c r="G32" s="8"/>
      <c r="H32" s="8"/>
      <c r="I32" s="8"/>
      <c r="J32" s="8">
        <v>5</v>
      </c>
      <c r="K32" s="8">
        <v>21</v>
      </c>
      <c r="L32" s="8">
        <v>15</v>
      </c>
      <c r="M32" s="8"/>
      <c r="N32" s="8">
        <v>3</v>
      </c>
      <c r="O32" s="10">
        <f t="shared" si="1"/>
        <v>54</v>
      </c>
      <c r="P32" s="8" t="s">
        <v>11</v>
      </c>
    </row>
    <row r="33" s="1" customFormat="1" ht="17.25" customHeight="1" spans="1:16">
      <c r="A33" s="11" t="s">
        <v>57</v>
      </c>
      <c r="B33" s="16"/>
      <c r="C33" s="11"/>
      <c r="D33" s="11"/>
      <c r="E33" s="11"/>
      <c r="F33" s="8"/>
      <c r="G33" s="8"/>
      <c r="H33" s="8"/>
      <c r="I33" s="8"/>
      <c r="J33" s="8"/>
      <c r="K33" s="8"/>
      <c r="L33" s="8">
        <v>5</v>
      </c>
      <c r="M33" s="8"/>
      <c r="N33" s="8">
        <v>1</v>
      </c>
      <c r="O33" s="10">
        <f t="shared" si="1"/>
        <v>6</v>
      </c>
      <c r="P33" s="8" t="s">
        <v>11</v>
      </c>
    </row>
    <row r="34" s="1" customFormat="1" ht="17.25" customHeight="1" spans="1:16">
      <c r="A34" s="11" t="s">
        <v>58</v>
      </c>
      <c r="B34" s="16"/>
      <c r="C34" s="11"/>
      <c r="D34" s="11"/>
      <c r="E34" s="11"/>
      <c r="F34" s="8">
        <v>1</v>
      </c>
      <c r="G34" s="8"/>
      <c r="H34" s="8"/>
      <c r="I34" s="8"/>
      <c r="J34" s="8">
        <v>1</v>
      </c>
      <c r="K34" s="8">
        <v>2</v>
      </c>
      <c r="L34" s="8">
        <v>5</v>
      </c>
      <c r="M34" s="8"/>
      <c r="N34" s="8">
        <v>1</v>
      </c>
      <c r="O34" s="10">
        <f t="shared" si="1"/>
        <v>10</v>
      </c>
      <c r="P34" s="8" t="s">
        <v>11</v>
      </c>
    </row>
    <row r="35" s="1" customFormat="1" ht="17.25" customHeight="1" spans="1:16">
      <c r="A35" s="11" t="s">
        <v>59</v>
      </c>
      <c r="B35" s="16"/>
      <c r="C35" s="11"/>
      <c r="D35" s="11"/>
      <c r="E35" s="11"/>
      <c r="F35" s="8"/>
      <c r="G35" s="8"/>
      <c r="H35" s="8"/>
      <c r="I35" s="8"/>
      <c r="J35" s="8">
        <v>2</v>
      </c>
      <c r="K35" s="8"/>
      <c r="L35" s="8">
        <v>5</v>
      </c>
      <c r="M35" s="8"/>
      <c r="N35" s="8">
        <v>1</v>
      </c>
      <c r="O35" s="10">
        <f t="shared" si="1"/>
        <v>8</v>
      </c>
      <c r="P35" s="8" t="s">
        <v>11</v>
      </c>
    </row>
    <row r="36" s="1" customFormat="1" ht="17.25" customHeight="1" spans="1:16">
      <c r="A36" s="11" t="s">
        <v>60</v>
      </c>
      <c r="B36" s="16"/>
      <c r="C36" s="11"/>
      <c r="D36" s="11"/>
      <c r="E36" s="11"/>
      <c r="F36" s="8">
        <v>2</v>
      </c>
      <c r="G36" s="8"/>
      <c r="H36" s="8"/>
      <c r="I36" s="8"/>
      <c r="J36" s="8">
        <v>1</v>
      </c>
      <c r="K36" s="8">
        <v>2</v>
      </c>
      <c r="L36" s="8"/>
      <c r="M36" s="8"/>
      <c r="N36" s="8">
        <v>1</v>
      </c>
      <c r="O36" s="10">
        <f t="shared" si="1"/>
        <v>6</v>
      </c>
      <c r="P36" s="8" t="s">
        <v>11</v>
      </c>
    </row>
    <row r="37" s="1" customFormat="1" ht="17.25" customHeight="1" spans="1:16">
      <c r="A37" s="11" t="s">
        <v>61</v>
      </c>
      <c r="B37" s="16"/>
      <c r="C37" s="11"/>
      <c r="D37" s="11"/>
      <c r="E37" s="11"/>
      <c r="F37" s="8">
        <v>2</v>
      </c>
      <c r="G37" s="8"/>
      <c r="H37" s="8"/>
      <c r="I37" s="8"/>
      <c r="J37" s="8"/>
      <c r="K37" s="8"/>
      <c r="L37" s="8"/>
      <c r="M37" s="8"/>
      <c r="N37" s="8"/>
      <c r="O37" s="10">
        <f t="shared" si="1"/>
        <v>2</v>
      </c>
      <c r="P37" s="8" t="s">
        <v>11</v>
      </c>
    </row>
    <row r="38" s="1" customFormat="1" ht="21" customHeight="1" spans="1:16">
      <c r="A38" s="8"/>
      <c r="B38" s="9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10">
        <f>SUM(O3:O37)</f>
        <v>29122</v>
      </c>
      <c r="P38" s="8" t="s">
        <v>11</v>
      </c>
    </row>
    <row r="40" spans="1:16">
      <c r="J40" t="s">
        <v>62</v>
      </c>
    </row>
  </sheetData>
  <mergeCells count="1">
    <mergeCell ref="A1:P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Nancy</cp:lastModifiedBy>
  <dcterms:created xsi:type="dcterms:W3CDTF">2021-04-03T08:42:00Z</dcterms:created>
  <dcterms:modified xsi:type="dcterms:W3CDTF">2025-11-26T05:57:42Z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F53A6D4FE37F439C890FEC3A112DB15F_13</vt:lpwstr>
  </property>
  <property fmtid="{D5CDD505-2E9C-101B-9397-08002B2CF9AE}" pid="3" name="KSOProductBuildVer">
    <vt:lpwstr>2052-12.1.0.23542</vt:lpwstr>
  </property>
</Properties>
</file>