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12"/>
  </bookViews>
  <sheets>
    <sheet name="唛头明细" sheetId="1" r:id="rId1"/>
  </sheets>
  <externalReferences>
    <externalReference r:id="rId2"/>
    <externalReference r:id="rId3"/>
    <externalReference r:id="rId4"/>
  </externalReferences>
  <definedNames>
    <definedName name="PHYSICALKNIT">'[1]1ST FIT COMMENTS, CARE'!$E$5:$E$12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7FC48534F7CF4A11BC8DA0E10B9B397F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6270" y="842010"/>
          <a:ext cx="694055" cy="1170305"/>
        </a:xfrm>
        <a:prstGeom prst="rect">
          <a:avLst/>
        </a:prstGeom>
      </xdr:spPr>
    </xdr:pic>
  </etc:cellImage>
  <etc:cellImage>
    <xdr:pic>
      <xdr:nvPicPr>
        <xdr:cNvPr id="36" name="ID_5E4FEEA04ADB4E7DB6005EC08E513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8335" y="624840"/>
          <a:ext cx="924560" cy="1588135"/>
        </a:xfrm>
        <a:prstGeom prst="rect">
          <a:avLst/>
        </a:prstGeom>
      </xdr:spPr>
    </xdr:pic>
  </etc:cellImage>
  <etc:cellImage>
    <xdr:pic>
      <xdr:nvPicPr>
        <xdr:cNvPr id="32" name="ID_65FF74FD2416460FB29C4C9A1BECEC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000" y="474980"/>
          <a:ext cx="727075" cy="1960245"/>
        </a:xfrm>
        <a:prstGeom prst="rect">
          <a:avLst/>
        </a:prstGeom>
      </xdr:spPr>
    </xdr:pic>
  </etc:cellImage>
  <etc:cellImage>
    <xdr:pic>
      <xdr:nvPicPr>
        <xdr:cNvPr id="35" name="ID_D5D0BB8DD1F445A6927A1FF86A1176FA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8763000" y="1024890"/>
          <a:ext cx="761365" cy="891540"/>
        </a:xfrm>
        <a:prstGeom prst="rect">
          <a:avLst/>
        </a:prstGeom>
      </xdr:spPr>
    </xdr:pic>
  </etc:cellImage>
  <etc:cellImage>
    <xdr:pic>
      <xdr:nvPicPr>
        <xdr:cNvPr id="34" name="ID_7FAF8B4CF7004203872FCB00269749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7736840" y="1123315"/>
          <a:ext cx="608330" cy="908685"/>
        </a:xfrm>
        <a:prstGeom prst="rect">
          <a:avLst/>
        </a:prstGeom>
      </xdr:spPr>
    </xdr:pic>
  </etc:cellImage>
  <etc:cellImage>
    <xdr:pic>
      <xdr:nvPicPr>
        <xdr:cNvPr id="33" name="ID_D421CF0D98254556AFA5BCFDD4C636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06390" y="538480"/>
          <a:ext cx="879475" cy="1519555"/>
        </a:xfrm>
        <a:prstGeom prst="rect">
          <a:avLst/>
        </a:prstGeom>
      </xdr:spPr>
    </xdr:pic>
  </etc:cellImage>
  <etc:cellImage>
    <xdr:pic>
      <xdr:nvPicPr>
        <xdr:cNvPr id="9" name="ID_AEE27FA0D8F24430A76D6E69AD27783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8697595" y="759460"/>
          <a:ext cx="4572000" cy="6130925"/>
        </a:xfrm>
        <a:prstGeom prst="rect">
          <a:avLst/>
        </a:prstGeom>
        <a:noFill/>
        <a:ln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JG Admin</author>
  </authors>
  <commentList>
    <comment ref="G3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H3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<sst xmlns="http://schemas.openxmlformats.org/spreadsheetml/2006/main" count="57" uniqueCount="51">
  <si>
    <t>SUB CATEGORY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</si>
  <si>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</si>
  <si>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</si>
  <si>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</si>
  <si>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</si>
  <si>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</si>
  <si>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</si>
  <si>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</si>
  <si>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</si>
  <si>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系列</t>
  </si>
  <si>
    <t>创新吊牌</t>
  </si>
  <si>
    <t>产品吊牌</t>
  </si>
  <si>
    <t>腰卡</t>
  </si>
  <si>
    <t>后口袋纸卡</t>
  </si>
  <si>
    <t>吊牌绳</t>
  </si>
  <si>
    <t>主标</t>
  </si>
  <si>
    <t>尺码标</t>
  </si>
  <si>
    <t>洗标</t>
  </si>
  <si>
    <t>AMAZE 
BASIC DENIM</t>
  </si>
  <si>
    <t>WITH BELT LOOP: JJW-ST-001
(37CM, ENDS KNOTTED)</t>
  </si>
  <si>
    <t>INNOVATION TICKET - CANVAS
JJW-AM-001
45MM X 120MM</t>
  </si>
  <si>
    <t>PRODUCT TICKET - PAPER
JJW-AM-ST
45MM X 120MM
* REFER TO SEPARATE ARTWORK</t>
  </si>
  <si>
    <t>WAIST TICKET - PAPER
JJW-AM-WT
40MM X 108MM
* REFER TO SEPARATE ARTWORK</t>
  </si>
  <si>
    <t>BACK POCKET TICKET - CANVAS
JJW-AM-PT
75MM X 120MM
* REFER TO SEPARATE ARTWORK</t>
  </si>
  <si>
    <t>SATIN : JJW-WL001-EF
25mm x 42mm</t>
  </si>
  <si>
    <t>SIZE LABEL : JJW-PL001-MF
12mm x 48mm</t>
  </si>
  <si>
    <t>编号</t>
  </si>
  <si>
    <t>JJW-AM-001</t>
  </si>
  <si>
    <t>JJW-AM-ST</t>
  </si>
  <si>
    <t>JJW-AM-WT</t>
  </si>
  <si>
    <t>JJW-AM-PT</t>
  </si>
  <si>
    <t>JJW-ST-001</t>
  </si>
  <si>
    <t>JJW-WL001-EF</t>
  </si>
  <si>
    <t>JJW-PL001-MF</t>
  </si>
  <si>
    <t>JJW-CLO01-MF</t>
  </si>
  <si>
    <t>收货地址</t>
  </si>
  <si>
    <t>海扬中泰服装有限公司
山东省枣庄市市中区长江西路25号
刘士会13361115260</t>
  </si>
  <si>
    <t>样品收货地址</t>
  </si>
  <si>
    <t>威海思来进出口有限公司
山东省威海市环翠区天鹅岭路59号5楼24C
武广明18606418899</t>
  </si>
  <si>
    <t>每个唛头发货后需要单独发5个样品给威海思来办公室！！</t>
  </si>
  <si>
    <t>尺码</t>
  </si>
  <si>
    <t>合计</t>
  </si>
  <si>
    <t>件数</t>
  </si>
  <si>
    <t>唛头</t>
  </si>
  <si>
    <t>尺码/数量</t>
  </si>
  <si>
    <t>发货数</t>
  </si>
  <si>
    <t>备注</t>
  </si>
  <si>
    <t>图示
不看文字</t>
  </si>
  <si>
    <t>11-7 可以生产</t>
  </si>
  <si>
    <t>等客户确认印刷内容</t>
  </si>
  <si>
    <t>本次生产详情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</si>
</sst>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 "/>
  </numFmts>
  <fonts count="40">
    <font>
      <sz val="12"/>
      <name val="宋体"/>
      <charset val="134"/>
    </font>
    <font>
      <sz val="9"/>
      <name val="宋体"/>
      <charset val="134"/>
    </font>
    <font>
      <b/>
      <sz val="9"/>
      <color theme="0"/>
      <name val="等线"/>
      <charset val="134"/>
    </font>
    <font>
      <sz val="14"/>
      <name val="等线"/>
      <charset val="134"/>
    </font>
    <font>
      <b/>
      <sz val="26"/>
      <name val="等线"/>
      <charset val="134"/>
    </font>
    <font>
      <b/>
      <sz val="16"/>
      <color theme="0"/>
      <name val="宋体"/>
      <charset val="134"/>
      <scheme val="minor"/>
    </font>
    <font>
      <b/>
      <sz val="9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9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9"/>
      <color theme="1"/>
      <name val="等线"/>
      <charset val="134"/>
    </font>
    <font>
      <b/>
      <sz val="14"/>
      <name val="等线"/>
      <charset val="134"/>
    </font>
    <font>
      <b/>
      <sz val="10"/>
      <name val="等线"/>
      <charset val="134"/>
    </font>
    <font>
      <b/>
      <sz val="16"/>
      <color rgb="FFFF0000"/>
      <name val="等线"/>
      <charset val="134"/>
    </font>
    <font>
      <b/>
      <sz val="14"/>
      <color rgb="FF222222"/>
      <name val="等线"/>
      <charset val="134"/>
    </font>
    <font>
      <sz val="14"/>
      <color rgb="FFFF0000"/>
      <name val="等线"/>
      <charset val="134"/>
    </font>
    <font>
      <sz val="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7" fontId="12" fillId="3" borderId="10" xfId="0" applyNumberFormat="1" applyFont="1" applyFill="1" applyBorder="1" applyAlignment="1">
      <alignment horizontal="center" vertical="center"/>
    </xf>
    <xf numFmtId="177" fontId="12" fillId="3" borderId="1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NULL" TargetMode="External"/><Relationship Id="rId7" Type="http://schemas.openxmlformats.org/officeDocument/2006/relationships/image" Target="media/image8.jpeg"/><Relationship Id="rId6" Type="http://schemas.openxmlformats.org/officeDocument/2006/relationships/image" Target="media/image7.png"/><Relationship Id="rId5" Type="http://schemas.openxmlformats.org/officeDocument/2006/relationships/image" Target="media/image2.png"/><Relationship Id="rId4" Type="http://schemas.openxmlformats.org/officeDocument/2006/relationships/image" Target="media/image1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51435</xdr:colOff>
      <xdr:row>2</xdr:row>
      <xdr:rowOff>496570</xdr:rowOff>
    </xdr:from>
    <xdr:to>
      <xdr:col>5</xdr:col>
      <xdr:colOff>741045</xdr:colOff>
      <xdr:row>2</xdr:row>
      <xdr:rowOff>724535</xdr:rowOff>
    </xdr:to>
    <xdr:grpSp>
      <xdr:nvGrpSpPr>
        <xdr:cNvPr id="2" name="Group 10"/>
        <xdr:cNvGrpSpPr/>
      </xdr:nvGrpSpPr>
      <xdr:grpSpPr>
        <a:xfrm>
          <a:off x="4988560" y="1045210"/>
          <a:ext cx="689610" cy="227965"/>
          <a:chOff x="0" y="0"/>
          <a:chExt cx="2948305" cy="1080685"/>
        </a:xfrm>
      </xdr:grpSpPr>
      <xdr:sp>
        <xdr:nvSpPr>
          <xdr:cNvPr id="3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6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7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13</xdr:col>
      <xdr:colOff>117475</xdr:colOff>
      <xdr:row>14</xdr:row>
      <xdr:rowOff>81280</xdr:rowOff>
    </xdr:from>
    <xdr:to>
      <xdr:col>13</xdr:col>
      <xdr:colOff>1221105</xdr:colOff>
      <xdr:row>14</xdr:row>
      <xdr:rowOff>1019810</xdr:rowOff>
    </xdr:to>
    <xdr:pic>
      <xdr:nvPicPr>
        <xdr:cNvPr id="8" name="Picture 317"/>
        <xdr:cNvPicPr>
          <a:picLocks noChangeAspect="1"/>
        </xdr:cNvPicPr>
      </xdr:nvPicPr>
      <xdr:blipFill>
        <a:blip r:embed="rId1"/>
        <a:srcRect l="65665" t="31380" r="1932" b="22256"/>
        <a:stretch>
          <a:fillRect/>
        </a:stretch>
      </xdr:blipFill>
      <xdr:spPr>
        <a:xfrm rot="5400000">
          <a:off x="12099290" y="5099050"/>
          <a:ext cx="938530" cy="110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60007</xdr:colOff>
      <xdr:row>14</xdr:row>
      <xdr:rowOff>0</xdr:rowOff>
    </xdr:from>
    <xdr:to>
      <xdr:col>13</xdr:col>
      <xdr:colOff>1274127</xdr:colOff>
      <xdr:row>14</xdr:row>
      <xdr:rowOff>818515</xdr:rowOff>
    </xdr:to>
    <xdr:pic>
      <xdr:nvPicPr>
        <xdr:cNvPr id="13" name="Picture 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2156440" y="4902200"/>
          <a:ext cx="81851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66040</xdr:colOff>
      <xdr:row>2</xdr:row>
      <xdr:rowOff>250825</xdr:rowOff>
    </xdr:from>
    <xdr:to>
      <xdr:col>8</xdr:col>
      <xdr:colOff>783590</xdr:colOff>
      <xdr:row>2</xdr:row>
      <xdr:rowOff>1163320</xdr:rowOff>
    </xdr:to>
    <xdr:pic>
      <xdr:nvPicPr>
        <xdr:cNvPr id="20" name="Picture 242"/>
        <xdr:cNvPicPr/>
      </xdr:nvPicPr>
      <xdr:blipFill>
        <a:blip r:embed="rId3"/>
        <a:stretch>
          <a:fillRect/>
        </a:stretch>
      </xdr:blipFill>
      <xdr:spPr>
        <a:xfrm>
          <a:off x="7654925" y="799465"/>
          <a:ext cx="717550" cy="912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UST%20JEANS\JUST%20JEANS%20-%20DENIM%20+%20JACKETS\WINTER%2017\BANGLADESH\FIT%20COMMENTS\036374%20-%20BOOTCUT%20Extra%20high%20rise%20full%20length%20(infinity)\036374%20S&amp;F%20BOOTCUT%20Extra%20High%20Rise%20Full%20Length%20Jean%20(infinity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99%20&#38271;&#35044;%20ORIGINALS%20PATCH%20POCKET%20WIDE%20LEG%20FL%20(PAPRIKA)\039399%20&#35746;&#21333;-&#20013;&#278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178635%20&#38271;&#35044;%20AMAZE%20JOG%20WIDE%20PETFL%20WITH%20SIDE%20STRIPE\178635%20&#35746;&#21333;-&#20013;&#278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DETAIL SHEET"/>
      <sheetName val="SPEC"/>
      <sheetName val="1ST FIT COMMENTS, CARE"/>
      <sheetName val="2ND FIT COMMENTS, CARE"/>
      <sheetName val="2ND FIT FABRIC,WASH,TRIM"/>
      <sheetName val="PP COMMENTS and CARE "/>
      <sheetName val="PRODUCTION COMMENTS"/>
      <sheetName val="DETAIL_SHEET"/>
      <sheetName val="1ST_FIT_COMMENTS,_CARE"/>
      <sheetName val="2ND_FIT_COMMENTS,_CARE"/>
      <sheetName val="2ND_FIT_FABRIC,WASH,TRIM"/>
      <sheetName val="PP_COMMENTS_and_CARE_"/>
      <sheetName val="PRODUCTION_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唛头明细"/>
      <sheetName val="洗标内容-待确认"/>
      <sheetName val="洗标画稿"/>
      <sheetName val="特辅-待订购"/>
      <sheetName val="拉链-待订购"/>
      <sheetName val="面料预定"/>
      <sheetName val="巴基斯坦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唛头明细"/>
      <sheetName val="特辅-待定购"/>
      <sheetName val="洗标画稿-要修改"/>
      <sheetName val="面料预定-前进面料"/>
      <sheetName val="面料测试"/>
      <sheetName val="成衣测试"/>
    </sheetNames>
    <sheetDataSet>
      <sheetData sheetId="0"/>
      <sheetData sheetId="1">
        <row r="3">
          <cell r="I3" t="str">
            <v>6码</v>
          </cell>
          <cell r="J3" t="str">
            <v>8码</v>
          </cell>
          <cell r="K3" t="str">
            <v>10码</v>
          </cell>
          <cell r="L3" t="str">
            <v>12码</v>
          </cell>
          <cell r="M3" t="str">
            <v>14码</v>
          </cell>
          <cell r="N3" t="str">
            <v>16码</v>
          </cell>
        </row>
        <row r="25">
          <cell r="I25">
            <v>238</v>
          </cell>
          <cell r="J25">
            <v>500</v>
          </cell>
          <cell r="K25">
            <v>716</v>
          </cell>
          <cell r="L25">
            <v>769</v>
          </cell>
          <cell r="M25">
            <v>652</v>
          </cell>
          <cell r="N25">
            <v>245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70" zoomScaleNormal="70" topLeftCell="A5" workbookViewId="0">
      <selection activeCell="S15" sqref="S15"/>
    </sheetView>
  </sheetViews>
  <sheetFormatPr defaultColWidth="8.8" defaultRowHeight="15.6"/>
  <cols>
    <col min="1" max="1" width="12.85" style="1" customWidth="1"/>
    <col min="2" max="2" width="17.1416666666667" style="1" customWidth="1"/>
    <col min="3" max="9" width="11.6" style="1" customWidth="1"/>
    <col min="13" max="13" width="18.5666666666667" customWidth="1"/>
    <col min="14" max="14" width="17.5666666666667" customWidth="1"/>
  </cols>
  <sheetData>
    <row r="1" ht="22.8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5">
        <v>178635</v>
      </c>
      <c r="L1" s="6"/>
      <c r="M1" s="6"/>
      <c r="N1" s="6"/>
      <c r="O1" s="6"/>
      <c r="P1" s="6"/>
      <c r="Q1" s="7"/>
      <c r="R1" s="4"/>
    </row>
    <row r="2" ht="20.4" spans="1:19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8" t="s">
        <v>17</v>
      </c>
      <c r="J2" s="4"/>
      <c r="K2" s="9"/>
      <c r="L2" s="10"/>
      <c r="M2" s="10"/>
      <c r="N2" s="10"/>
      <c r="O2" s="10"/>
      <c r="P2" s="10"/>
      <c r="Q2" s="11"/>
      <c r="R2" s="4"/>
    </row>
    <row r="3" ht="119" customHeight="1" spans="1:19">
      <c r="A3" s="12" t="s">
        <v>18</v>
      </c>
      <c r="B3" s="13" t="str">
        <f>_xlfn.DISPIMG("ID_65FF74FD2416460FB29C4C9A1BECECF9",1)</f>
        <v>=DISPIMG("ID_65FF74FD2416460FB29C4C9A1BECECF9",1)</v>
      </c>
      <c r="C3" s="13" t="str">
        <f>_xlfn.DISPIMG("ID_5E4FEEA04ADB4E7DB6005EC08E513425",1)</f>
        <v>=DISPIMG("ID_5E4FEEA04ADB4E7DB6005EC08E513425",1)</v>
      </c>
      <c r="D3" s="13" t="str">
        <f>_xlfn.DISPIMG("ID_7FC48534F7CF4A11BC8DA0E10B9B397F",1)</f>
        <v>=DISPIMG("ID_7FC48534F7CF4A11BC8DA0E10B9B397F",1)</v>
      </c>
      <c r="E3" s="13" t="str">
        <f>_xlfn.DISPIMG("ID_D421CF0D98254556AFA5BCFDD4C63604",1)</f>
        <v>=DISPIMG("ID_D421CF0D98254556AFA5BCFDD4C63604",1)</v>
      </c>
      <c r="F3" s="13" t="s">
        <v>19</v>
      </c>
      <c r="G3" s="13" t="str">
        <f>_xlfn.DISPIMG("ID_7FAF8B4CF7004203872FCB0026974928",1)</f>
        <v>=DISPIMG("ID_7FAF8B4CF7004203872FCB0026974928",1)</v>
      </c>
      <c r="H3" s="13" t="str">
        <f>_xlfn.DISPIMG("ID_D5D0BB8DD1F445A6927A1FF86A1176FA",1)</f>
        <v>=DISPIMG("ID_D5D0BB8DD1F445A6927A1FF86A1176FA",1)</v>
      </c>
      <c r="I3" s="14"/>
      <c r="J3" s="4"/>
      <c r="K3" s="15" t="str">
        <f>_xlfn.DISPIMG("ID_AEE27FA0D8F24430A76D6E69AD277835",1)</f>
        <v>=DISPIMG("ID_AEE27FA0D8F24430A76D6E69AD277835",1)</v>
      </c>
      <c r="L3" s="15"/>
      <c r="M3" s="15"/>
      <c r="N3" s="15"/>
      <c r="O3" s="15"/>
      <c r="P3" s="15"/>
      <c r="Q3" s="15"/>
      <c r="R3" s="4"/>
    </row>
    <row r="4" ht="19" customHeight="1" spans="1:19">
      <c r="A4" s="12"/>
      <c r="B4" s="13" t="s">
        <v>20</v>
      </c>
      <c r="C4" s="13" t="s">
        <v>21</v>
      </c>
      <c r="D4" s="13" t="s">
        <v>22</v>
      </c>
      <c r="E4" s="13" t="s">
        <v>23</v>
      </c>
      <c r="F4" s="13" t="s">
        <v>19</v>
      </c>
      <c r="G4" s="16" t="s">
        <v>24</v>
      </c>
      <c r="H4" s="13" t="s">
        <v>25</v>
      </c>
      <c r="I4" s="17"/>
      <c r="J4" s="4"/>
      <c r="K4" s="15"/>
      <c r="L4" s="15"/>
      <c r="M4" s="15"/>
      <c r="N4" s="15"/>
      <c r="O4" s="15"/>
      <c r="P4" s="15"/>
      <c r="Q4" s="15"/>
      <c r="R4" s="4"/>
    </row>
    <row r="5" ht="17.4" spans="1:19">
      <c r="A5" s="18" t="s">
        <v>26</v>
      </c>
      <c r="B5" s="18" t="s">
        <v>27</v>
      </c>
      <c r="C5" s="18" t="s">
        <v>28</v>
      </c>
      <c r="D5" s="18" t="s">
        <v>29</v>
      </c>
      <c r="E5" s="18" t="s">
        <v>30</v>
      </c>
      <c r="F5" s="18" t="s">
        <v>31</v>
      </c>
      <c r="G5" s="18" t="s">
        <v>32</v>
      </c>
      <c r="H5" s="19" t="s">
        <v>33</v>
      </c>
      <c r="I5" s="19" t="s">
        <v>34</v>
      </c>
      <c r="J5" s="20"/>
      <c r="K5" s="15"/>
      <c r="L5" s="15"/>
      <c r="M5" s="15"/>
      <c r="N5" s="15"/>
      <c r="O5" s="15"/>
      <c r="P5" s="15"/>
      <c r="Q5" s="15"/>
      <c r="R5" s="4"/>
    </row>
    <row r="6" ht="17.4" spans="1:19">
      <c r="A6" s="21"/>
      <c r="B6" s="21"/>
      <c r="C6" s="21"/>
      <c r="D6" s="21"/>
      <c r="E6" s="21"/>
      <c r="F6" s="21"/>
      <c r="G6" s="22"/>
      <c r="H6" s="23"/>
      <c r="I6" s="23"/>
      <c r="J6" s="20"/>
      <c r="K6" s="15"/>
      <c r="L6" s="15"/>
      <c r="M6" s="15"/>
      <c r="N6" s="15"/>
      <c r="O6" s="15"/>
      <c r="P6" s="15"/>
      <c r="Q6" s="15"/>
      <c r="R6" s="4"/>
    </row>
    <row r="8" ht="57" customHeight="1" spans="1:19">
      <c r="A8" s="24" t="s">
        <v>35</v>
      </c>
      <c r="B8" s="25" t="s">
        <v>36</v>
      </c>
      <c r="C8" s="25"/>
      <c r="D8" s="25"/>
      <c r="E8" s="25"/>
      <c r="F8" s="26" t="s">
        <v>37</v>
      </c>
      <c r="G8" s="26"/>
      <c r="H8" s="27" t="s">
        <v>38</v>
      </c>
      <c r="I8" s="27"/>
      <c r="J8" s="27"/>
      <c r="K8" s="28"/>
      <c r="L8" s="28"/>
      <c r="M8" s="25"/>
      <c r="N8" s="25"/>
      <c r="O8" s="25"/>
      <c r="P8" s="25"/>
      <c r="Q8" s="25"/>
    </row>
    <row r="9" ht="26" customHeight="1" spans="1:19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1"/>
    </row>
    <row r="10" ht="17.4" spans="1:19">
      <c r="A10" s="32" t="s">
        <v>40</v>
      </c>
      <c r="B10" s="33" t="str">
        <f>[3]数量明细!I3</f>
        <v>6码</v>
      </c>
      <c r="C10" s="33" t="str">
        <f>[3]数量明细!J3</f>
        <v>8码</v>
      </c>
      <c r="D10" s="33" t="str">
        <f>[3]数量明细!K3</f>
        <v>10码</v>
      </c>
      <c r="E10" s="33" t="str">
        <f>[3]数量明细!L3</f>
        <v>12码</v>
      </c>
      <c r="F10" s="33" t="str">
        <f>[3]数量明细!M3</f>
        <v>14码</v>
      </c>
      <c r="G10" s="33" t="str">
        <f>[3]数量明细!N3</f>
        <v>16码</v>
      </c>
      <c r="H10" s="33"/>
      <c r="I10" s="33"/>
      <c r="J10" s="33" t="s">
        <v>41</v>
      </c>
      <c r="K10" s="34"/>
      <c r="L10" s="34"/>
      <c r="M10" s="35"/>
      <c r="N10" s="34"/>
    </row>
    <row r="11" ht="17.4" spans="1:19">
      <c r="A11" s="32" t="s">
        <v>42</v>
      </c>
      <c r="B11" s="32">
        <f>[3]数量明细!I25</f>
        <v>238</v>
      </c>
      <c r="C11" s="32">
        <f>[3]数量明细!J25</f>
        <v>500</v>
      </c>
      <c r="D11" s="32">
        <f>[3]数量明细!K25</f>
        <v>716</v>
      </c>
      <c r="E11" s="32">
        <f>[3]数量明细!L25</f>
        <v>769</v>
      </c>
      <c r="F11" s="32">
        <f>[3]数量明细!M25</f>
        <v>652</v>
      </c>
      <c r="G11" s="32">
        <f>[3]数量明细!N25</f>
        <v>245</v>
      </c>
      <c r="H11" s="32">
        <f>[2]数量明细!O26</f>
        <v>0</v>
      </c>
      <c r="I11" s="32">
        <f>[2]数量明细!P26</f>
        <v>0</v>
      </c>
      <c r="J11" s="32">
        <f>SUM(B11:I11)</f>
        <v>3120</v>
      </c>
      <c r="K11" s="36"/>
      <c r="L11" s="36"/>
      <c r="M11" s="37"/>
      <c r="N11" s="36"/>
    </row>
    <row r="12" ht="17.4" spans="1:19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6"/>
    </row>
    <row r="13" ht="17.4" spans="1:19">
      <c r="A13" s="24" t="s">
        <v>43</v>
      </c>
      <c r="B13" s="24" t="s">
        <v>26</v>
      </c>
      <c r="C13" s="38" t="s">
        <v>44</v>
      </c>
      <c r="D13" s="39"/>
      <c r="E13" s="39"/>
      <c r="F13" s="39"/>
      <c r="G13" s="39"/>
      <c r="H13" s="39"/>
      <c r="I13" s="39"/>
      <c r="J13" s="39"/>
      <c r="K13" s="24" t="s">
        <v>41</v>
      </c>
      <c r="L13" s="24" t="s">
        <v>45</v>
      </c>
      <c r="M13" s="40" t="s">
        <v>46</v>
      </c>
      <c r="N13" s="25" t="s">
        <v>47</v>
      </c>
    </row>
    <row r="14" ht="17.4" spans="1:19">
      <c r="A14" s="24"/>
      <c r="B14" s="24"/>
      <c r="C14" s="41" t="str">
        <f t="shared" ref="C14:J14" si="0">B10</f>
        <v>6码</v>
      </c>
      <c r="D14" s="41" t="str">
        <f t="shared" si="0"/>
        <v>8码</v>
      </c>
      <c r="E14" s="41" t="str">
        <f t="shared" si="0"/>
        <v>10码</v>
      </c>
      <c r="F14" s="41" t="str">
        <f t="shared" si="0"/>
        <v>12码</v>
      </c>
      <c r="G14" s="41" t="str">
        <f t="shared" si="0"/>
        <v>14码</v>
      </c>
      <c r="H14" s="41" t="str">
        <f t="shared" si="0"/>
        <v>16码</v>
      </c>
      <c r="I14" s="41">
        <f t="shared" si="0"/>
        <v>0</v>
      </c>
      <c r="J14" s="41">
        <f t="shared" si="0"/>
        <v>0</v>
      </c>
      <c r="K14" s="24"/>
      <c r="L14" s="24"/>
      <c r="M14" s="40"/>
      <c r="N14" s="24"/>
    </row>
    <row r="15" ht="83" customHeight="1" spans="1:19">
      <c r="A15" s="32" t="s">
        <v>16</v>
      </c>
      <c r="B15" s="42" t="str">
        <f>H5</f>
        <v>JJW-PL001-MF</v>
      </c>
      <c r="C15" s="28">
        <f>B11*1.01</f>
        <v>240.38</v>
      </c>
      <c r="D15" s="28">
        <f>C11*1.01</f>
        <v>505</v>
      </c>
      <c r="E15" s="28">
        <f t="shared" ref="C15:J15" si="1">D11*1.01</f>
        <v>723.16</v>
      </c>
      <c r="F15" s="28">
        <f t="shared" si="1"/>
        <v>776.69</v>
      </c>
      <c r="G15" s="28">
        <f t="shared" si="1"/>
        <v>658.52</v>
      </c>
      <c r="H15" s="28">
        <f t="shared" si="1"/>
        <v>247.45</v>
      </c>
      <c r="I15" s="28">
        <f t="shared" si="1"/>
        <v>0</v>
      </c>
      <c r="J15" s="28">
        <f t="shared" si="1"/>
        <v>0</v>
      </c>
      <c r="K15" s="28">
        <f>SUM(C15:J15)</f>
        <v>3151.2</v>
      </c>
      <c r="L15" s="28"/>
      <c r="M15" s="40" t="s">
        <v>48</v>
      </c>
      <c r="N15" s="32"/>
    </row>
    <row r="16" ht="83" customHeight="1" spans="1:19">
      <c r="A16" s="43" t="s">
        <v>10</v>
      </c>
      <c r="B16" s="44" t="str">
        <f>B5</f>
        <v>JJW-AM-001</v>
      </c>
      <c r="C16" s="45">
        <v>3151</v>
      </c>
      <c r="D16" s="45"/>
      <c r="E16" s="45"/>
      <c r="F16" s="45"/>
      <c r="G16" s="45"/>
      <c r="H16" s="45"/>
      <c r="I16" s="45"/>
      <c r="J16" s="45"/>
      <c r="K16" s="45">
        <v>3151</v>
      </c>
      <c r="L16" s="45"/>
      <c r="M16" s="46" t="s">
        <v>49</v>
      </c>
      <c r="N16" s="47" t="str">
        <f>_xlfn.DISPIMG("ID_65FF74FD2416460FB29C4C9A1BECECF9",1)</f>
        <v>=DISPIMG("ID_65FF74FD2416460FB29C4C9A1BECECF9",1)</v>
      </c>
      <c r="O16" s="48" t="s">
        <v>50</v>
      </c>
      <c r="P16" s="49"/>
      <c r="Q16" s="49"/>
      <c r="R16" s="49"/>
      <c r="S16" s="49"/>
    </row>
    <row r="17" ht="83" customHeight="1" spans="1:19">
      <c r="A17" s="43" t="s">
        <v>13</v>
      </c>
      <c r="B17" s="44" t="str">
        <f>E5</f>
        <v>JJW-AM-PT</v>
      </c>
      <c r="C17" s="45">
        <v>240.38</v>
      </c>
      <c r="D17" s="45">
        <v>505</v>
      </c>
      <c r="E17" s="45">
        <v>723.16</v>
      </c>
      <c r="F17" s="45">
        <v>776.69</v>
      </c>
      <c r="G17" s="45">
        <v>658.52</v>
      </c>
      <c r="H17" s="45">
        <v>247.45</v>
      </c>
      <c r="I17" s="45">
        <v>0</v>
      </c>
      <c r="J17" s="45">
        <v>0</v>
      </c>
      <c r="K17" s="45">
        <v>3151.2</v>
      </c>
      <c r="L17" s="45"/>
      <c r="M17" s="50"/>
      <c r="N17" s="47" t="str">
        <f>_xlfn.DISPIMG("ID_D421CF0D98254556AFA5BCFDD4C63604",1)</f>
        <v>=DISPIMG("ID_D421CF0D98254556AFA5BCFDD4C63604",1)</v>
      </c>
      <c r="O17" s="49"/>
      <c r="P17" s="49"/>
      <c r="Q17" s="49"/>
      <c r="R17" s="49"/>
      <c r="S17" s="49"/>
    </row>
  </sheetData>
  <mergeCells count="19">
    <mergeCell ref="B8:E8"/>
    <mergeCell ref="F8:G8"/>
    <mergeCell ref="H8:J8"/>
    <mergeCell ref="K8:L8"/>
    <mergeCell ref="M8:Q8"/>
    <mergeCell ref="A9:N9"/>
    <mergeCell ref="C13:J13"/>
    <mergeCell ref="C16:J16"/>
    <mergeCell ref="A3:A4"/>
    <mergeCell ref="A13:A14"/>
    <mergeCell ref="B13:B14"/>
    <mergeCell ref="K13:K14"/>
    <mergeCell ref="L13:L14"/>
    <mergeCell ref="M13:M14"/>
    <mergeCell ref="M16:M17"/>
    <mergeCell ref="N13:N14"/>
    <mergeCell ref="K1:Q2"/>
    <mergeCell ref="K3:Q6"/>
    <mergeCell ref="O16:S17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2025-11-07T11:57:00Z</dcterms:created>
  <dcterms:modified xsi:type="dcterms:W3CDTF">2025-12-16T08:34:18Z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B57C71246AE84E3995A5B18E5326671E_11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