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G5740AX装箱单" sheetId="3" r:id="rId1"/>
    <sheet name="Sheet2" sheetId="5" r:id="rId2"/>
  </sheets>
  <definedNames>
    <definedName name="_xlnm._FilterDatabase" localSheetId="0" hidden="1">G5740AX装箱单!$A$1:$AB$9</definedName>
    <definedName name="_xlnm.Print_Area" localSheetId="0">G5740AX装箱单!$A$1:$Y$15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<sst xmlns="http://schemas.openxmlformats.org/spreadsheetml/2006/main" count="58" uniqueCount="42">
  <si>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r>
      <rPr>
        <b/>
        <sz val="10"/>
        <rFont val="Times New Roman"/>
        <charset val="134"/>
      </rPr>
      <t>G5740AX</t>
    </r>
    <r>
      <rPr>
        <b/>
        <sz val="10"/>
        <rFont val="宋体"/>
        <charset val="134"/>
      </rPr>
      <t>款装箱单（预装）</t>
    </r>
  </si>
  <si>
    <t>款号
Style No</t>
  </si>
  <si>
    <t>订单号
Po No</t>
  </si>
  <si>
    <t>目的地
Delivery Country</t>
  </si>
  <si>
    <t>颜色
Color</t>
  </si>
  <si>
    <t>配比总数
TTL Blister</t>
  </si>
  <si>
    <t>尺码配比</t>
  </si>
  <si>
    <t>每配比件数
pcs per Blister</t>
  </si>
  <si>
    <t>每箱配比数
Blister per ctn</t>
  </si>
  <si>
    <t>每箱件数
pcs per ctn</t>
  </si>
  <si>
    <r>
      <t>箱数</t>
    </r>
    <r>
      <rPr>
        <b/>
        <sz val="10"/>
        <rFont val="Times New Roman"/>
        <charset val="134"/>
      </rPr>
      <t>*2
ctn qty</t>
    </r>
  </si>
  <si>
    <t>箱号</t>
  </si>
  <si>
    <t>总件数
TTL pcs</t>
  </si>
  <si>
    <t>长</t>
  </si>
  <si>
    <t>宽</t>
  </si>
  <si>
    <t>高</t>
  </si>
  <si>
    <t>单件配比重量</t>
  </si>
  <si>
    <t>每箱毛重
G.W</t>
  </si>
  <si>
    <t>每箱净重 
N.W</t>
  </si>
  <si>
    <t>出货批次</t>
  </si>
  <si>
    <t>XS</t>
  </si>
  <si>
    <t>S</t>
  </si>
  <si>
    <t>M</t>
  </si>
  <si>
    <t>L</t>
  </si>
  <si>
    <t>XL</t>
  </si>
  <si>
    <t>G5740AX</t>
  </si>
  <si>
    <t>TURKEY</t>
  </si>
  <si>
    <t>BN561 - CAMEL</t>
  </si>
  <si>
    <t>ECOM</t>
  </si>
  <si>
    <t>单件包装袋</t>
  </si>
  <si>
    <r>
      <rPr>
        <b/>
        <sz val="10"/>
        <rFont val="微软雅黑"/>
        <charset val="134"/>
      </rPr>
      <t>5</t>
    </r>
    <r>
      <rPr>
        <b/>
        <sz val="10"/>
        <rFont val="微软雅黑"/>
        <charset val="134"/>
      </rPr>
      <t>6*38+5</t>
    </r>
  </si>
  <si>
    <t>中包袋</t>
  </si>
  <si>
    <r>
      <rPr>
        <b/>
        <sz val="10"/>
        <rFont val="微软雅黑"/>
        <charset val="134"/>
      </rPr>
      <t>6</t>
    </r>
    <r>
      <rPr>
        <b/>
        <sz val="10"/>
        <rFont val="微软雅黑"/>
        <charset val="134"/>
      </rPr>
      <t>0*60</t>
    </r>
  </si>
  <si>
    <t>60*40*36</t>
  </si>
  <si>
    <t>60*40*25</t>
  </si>
  <si>
    <r>
      <rPr>
        <sz val="11"/>
        <color theme="1"/>
        <rFont val="宋体"/>
        <charset val="134"/>
      </rPr>
      <t>款号</t>
    </r>
    <r>
      <rPr>
        <sz val="11"/>
        <color theme="1"/>
        <rFont val="Calibri"/>
        <charset val="134"/>
      </rPr>
      <t xml:space="preserve">
Style No</t>
    </r>
  </si>
  <si>
    <r>
      <rPr>
        <sz val="11"/>
        <color theme="1"/>
        <rFont val="宋体"/>
        <charset val="134"/>
      </rPr>
      <t>订单号</t>
    </r>
    <r>
      <rPr>
        <sz val="11"/>
        <color theme="1"/>
        <rFont val="Calibri"/>
        <charset val="134"/>
      </rPr>
      <t xml:space="preserve">
Po No</t>
    </r>
  </si>
  <si>
    <r>
      <rPr>
        <sz val="11"/>
        <color theme="1"/>
        <rFont val="宋体"/>
        <charset val="134"/>
      </rPr>
      <t>出运总件数</t>
    </r>
  </si>
  <si>
    <r>
      <rPr>
        <sz val="11"/>
        <color theme="1"/>
        <rFont val="Calibri"/>
        <charset val="134"/>
      </rPr>
      <t>PO</t>
    </r>
    <r>
      <rPr>
        <sz val="11"/>
        <color theme="1"/>
        <rFont val="宋体"/>
        <charset val="134"/>
      </rPr>
      <t>总件数</t>
    </r>
  </si>
  <si>
    <r>
      <rPr>
        <sz val="11"/>
        <color theme="1"/>
        <rFont val="宋体"/>
        <charset val="134"/>
      </rPr>
      <t>短溢装数</t>
    </r>
  </si>
  <si>
    <r>
      <rPr>
        <sz val="11"/>
        <color theme="1"/>
        <rFont val="宋体"/>
        <charset val="134"/>
      </rPr>
      <t>短溢装比例</t>
    </r>
  </si>
  <si>
    <r>
      <rPr>
        <sz val="11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</si>
</sst>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color rgb="FFFF0000"/>
      <name val="Times New Roman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" fontId="3" fillId="0" borderId="2" xfId="49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/>
    </xf>
    <xf numFmtId="1" fontId="7" fillId="0" borderId="2" xfId="51" applyNumberFormat="1" applyFont="1" applyFill="1" applyBorder="1" applyAlignment="1">
      <alignment horizontal="center"/>
    </xf>
    <xf numFmtId="0" fontId="7" fillId="0" borderId="2" xfId="51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0" borderId="2" xfId="52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7" fillId="0" borderId="2" xfId="5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66675</xdr:rowOff>
    </xdr:from>
    <xdr:to>
      <xdr:col>3</xdr:col>
      <xdr:colOff>1304925</xdr:colOff>
      <xdr:row>18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32025"/>
          <a:ext cx="3732530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8"/>
  <sheetViews>
    <sheetView tabSelected="1" view="pageBreakPreview" zoomScaleNormal="100" workbookViewId="0">
      <pane ySplit="3" topLeftCell="A4" activePane="bottomLeft" state="frozen"/>
      <selection/>
      <selection pane="bottomLeft" activeCell="N4" sqref="N4:N9"/>
    </sheetView>
  </sheetViews>
  <sheetFormatPr defaultColWidth="8.87272727272727" defaultRowHeight="21" customHeight="1"/>
  <cols>
    <col min="1" max="1" width="9.75454545454545" style="7" customWidth="1"/>
    <col min="2" max="2" width="9.62727272727273" style="7" customWidth="1"/>
    <col min="3" max="3" width="16" style="7" customWidth="1"/>
    <col min="4" max="4" width="21.1272727272727" style="7" customWidth="1"/>
    <col min="5" max="5" width="8.12727272727273" style="7" customWidth="1"/>
    <col min="6" max="10" width="4.87272727272727" style="7" customWidth="1"/>
    <col min="11" max="11" width="8" style="8" customWidth="1"/>
    <col min="12" max="12" width="8.75454545454545" style="9" customWidth="1"/>
    <col min="13" max="13" width="11" style="7" customWidth="1"/>
    <col min="14" max="14" width="6" style="9" customWidth="1"/>
    <col min="15" max="15" width="4.87272727272727" style="7" customWidth="1"/>
    <col min="16" max="16" width="1.25454545454545" style="7" customWidth="1"/>
    <col min="17" max="17" width="4.87272727272727" style="7" customWidth="1"/>
    <col min="18" max="18" width="9.25454545454545" style="9" customWidth="1"/>
    <col min="19" max="19" width="5.37272727272727" style="10" customWidth="1"/>
    <col min="20" max="20" width="8.75454545454545" style="10" customWidth="1"/>
    <col min="21" max="21" width="5.37272727272727" style="10" customWidth="1"/>
    <col min="22" max="22" width="12.1272727272727" style="11" customWidth="1"/>
    <col min="23" max="24" width="6.37272727272727" style="12" customWidth="1"/>
    <col min="25" max="25" width="6.37272727272727" style="7" customWidth="1"/>
    <col min="26" max="26" width="13.3727272727273" style="7" customWidth="1"/>
    <col min="27" max="27" width="15.7545454545455" style="7" customWidth="1"/>
    <col min="28" max="28" width="8.37272727272727" style="7" customWidth="1"/>
    <col min="29" max="31" width="3" style="7" customWidth="1"/>
    <col min="32" max="16384" width="8.87272727272727" style="7"/>
  </cols>
  <sheetData>
    <row r="1" customHeight="1" spans="1:28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4"/>
      <c r="M1" s="14"/>
      <c r="N1" s="14"/>
      <c r="O1" s="14"/>
      <c r="P1" s="14"/>
      <c r="Q1" s="14"/>
      <c r="R1" s="14"/>
      <c r="S1" s="15"/>
      <c r="T1" s="15"/>
      <c r="U1" s="15"/>
      <c r="V1" s="16"/>
      <c r="W1" s="14"/>
      <c r="X1" s="14"/>
      <c r="Y1" s="14"/>
    </row>
    <row r="2" ht="22.5" customHeight="1" spans="1:2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8"/>
      <c r="H2" s="18"/>
      <c r="I2" s="18"/>
      <c r="J2" s="18"/>
      <c r="K2" s="19" t="s">
        <v>7</v>
      </c>
      <c r="L2" s="17" t="s">
        <v>8</v>
      </c>
      <c r="M2" s="17" t="s">
        <v>9</v>
      </c>
      <c r="N2" s="20" t="s">
        <v>10</v>
      </c>
      <c r="O2" s="18" t="s">
        <v>11</v>
      </c>
      <c r="P2" s="18"/>
      <c r="Q2" s="18" t="s">
        <v>11</v>
      </c>
      <c r="R2" s="17" t="s">
        <v>12</v>
      </c>
      <c r="S2" s="21" t="s">
        <v>13</v>
      </c>
      <c r="T2" s="21" t="s">
        <v>14</v>
      </c>
      <c r="U2" s="21" t="s">
        <v>15</v>
      </c>
      <c r="V2" s="22" t="s">
        <v>16</v>
      </c>
      <c r="W2" s="17" t="s">
        <v>17</v>
      </c>
      <c r="X2" s="17" t="s">
        <v>18</v>
      </c>
      <c r="Y2" s="23" t="s">
        <v>19</v>
      </c>
    </row>
    <row r="3" s="6" customFormat="1" ht="25.5" customHeight="1" spans="1:28">
      <c r="A3" s="18"/>
      <c r="B3" s="18"/>
      <c r="C3" s="18"/>
      <c r="D3" s="18"/>
      <c r="E3" s="17"/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19"/>
      <c r="L3" s="17"/>
      <c r="M3" s="17"/>
      <c r="N3" s="25"/>
      <c r="O3" s="18"/>
      <c r="P3" s="18"/>
      <c r="Q3" s="18"/>
      <c r="R3" s="18"/>
      <c r="S3" s="21"/>
      <c r="T3" s="21"/>
      <c r="U3" s="21"/>
      <c r="V3" s="26"/>
      <c r="W3" s="17"/>
      <c r="X3" s="17"/>
      <c r="Y3" s="23"/>
    </row>
    <row r="4" customHeight="1" spans="1:28">
      <c r="A4" s="27" t="s">
        <v>25</v>
      </c>
      <c r="B4" s="27">
        <v>1725185</v>
      </c>
      <c r="C4" s="27" t="s">
        <v>26</v>
      </c>
      <c r="D4" s="28" t="s">
        <v>27</v>
      </c>
      <c r="E4" s="29">
        <f>L4*N4</f>
        <v>147</v>
      </c>
      <c r="F4" s="30">
        <v>3</v>
      </c>
      <c r="G4" s="30">
        <v>2</v>
      </c>
      <c r="H4" s="31">
        <v>2</v>
      </c>
      <c r="I4" s="31">
        <v>1</v>
      </c>
      <c r="J4" s="31">
        <v>1</v>
      </c>
      <c r="K4" s="32">
        <f>SUM(F4:J4)</f>
        <v>9</v>
      </c>
      <c r="L4" s="33">
        <v>3</v>
      </c>
      <c r="M4" s="27">
        <f>K4*L4</f>
        <v>27</v>
      </c>
      <c r="N4" s="25">
        <v>49</v>
      </c>
      <c r="O4" s="27">
        <v>1</v>
      </c>
      <c r="P4" s="27"/>
      <c r="Q4" s="27">
        <v>49</v>
      </c>
      <c r="R4" s="18">
        <f>M4*N4</f>
        <v>1323</v>
      </c>
      <c r="S4" s="34">
        <v>60</v>
      </c>
      <c r="T4" s="34">
        <v>40</v>
      </c>
      <c r="U4" s="34">
        <v>36</v>
      </c>
      <c r="V4" s="35">
        <f t="shared" ref="V4:V9" si="0">K4*0.45</f>
        <v>4.05</v>
      </c>
      <c r="W4" s="27">
        <f t="shared" ref="W4:W9" si="1">X4+1.2</f>
        <v>13.35</v>
      </c>
      <c r="X4" s="27">
        <f t="shared" ref="X4:X9" si="2">V4*L4</f>
        <v>12.15</v>
      </c>
      <c r="Y4" s="36">
        <v>1</v>
      </c>
      <c r="Z4" s="37"/>
      <c r="AA4" s="7">
        <f t="shared" ref="AA4:AA11" si="3">Z4/M4</f>
        <v>0</v>
      </c>
      <c r="AB4" s="7">
        <f t="shared" ref="AB4:AB11" si="4">Z4-R4</f>
        <v>-1323</v>
      </c>
    </row>
    <row r="5" customHeight="1" spans="1:28">
      <c r="A5" s="27" t="s">
        <v>25</v>
      </c>
      <c r="B5" s="27">
        <v>1725184</v>
      </c>
      <c r="C5" s="38" t="s">
        <v>28</v>
      </c>
      <c r="D5" s="28" t="s">
        <v>27</v>
      </c>
      <c r="E5" s="29">
        <f t="shared" ref="E5:E9" si="5">L5*N5</f>
        <v>20</v>
      </c>
      <c r="F5" s="39">
        <v>2</v>
      </c>
      <c r="G5" s="39"/>
      <c r="H5" s="27"/>
      <c r="I5" s="27"/>
      <c r="J5" s="27"/>
      <c r="K5" s="32">
        <f t="shared" ref="K5:K9" si="6">SUM(F5:J5)</f>
        <v>2</v>
      </c>
      <c r="L5" s="17">
        <v>10</v>
      </c>
      <c r="M5" s="27">
        <f t="shared" ref="M5:M9" si="7">L5*K5</f>
        <v>20</v>
      </c>
      <c r="N5" s="25">
        <v>2</v>
      </c>
      <c r="O5" s="27">
        <v>1</v>
      </c>
      <c r="P5" s="27"/>
      <c r="Q5" s="27">
        <v>2</v>
      </c>
      <c r="R5" s="18">
        <f>M5*N5</f>
        <v>40</v>
      </c>
      <c r="S5" s="34">
        <v>60</v>
      </c>
      <c r="T5" s="34">
        <v>40</v>
      </c>
      <c r="U5" s="34">
        <v>25</v>
      </c>
      <c r="V5" s="35">
        <f t="shared" si="0"/>
        <v>0.9</v>
      </c>
      <c r="W5" s="27">
        <f t="shared" si="1"/>
        <v>10.2</v>
      </c>
      <c r="X5" s="27">
        <f t="shared" si="2"/>
        <v>9</v>
      </c>
      <c r="Y5" s="36">
        <v>1</v>
      </c>
      <c r="Z5" s="37">
        <v>120</v>
      </c>
      <c r="AA5" s="7">
        <f t="shared" si="3"/>
        <v>6</v>
      </c>
      <c r="AB5" s="7">
        <f t="shared" si="4"/>
        <v>80</v>
      </c>
    </row>
    <row r="6" customHeight="1" spans="1:28">
      <c r="A6" s="27" t="s">
        <v>25</v>
      </c>
      <c r="B6" s="27">
        <v>1725184</v>
      </c>
      <c r="C6" s="38" t="s">
        <v>28</v>
      </c>
      <c r="D6" s="28" t="s">
        <v>27</v>
      </c>
      <c r="E6" s="29">
        <f t="shared" si="5"/>
        <v>20</v>
      </c>
      <c r="F6" s="39"/>
      <c r="G6" s="39">
        <v>2</v>
      </c>
      <c r="H6" s="27"/>
      <c r="I6" s="27"/>
      <c r="J6" s="27"/>
      <c r="K6" s="32">
        <f t="shared" si="6"/>
        <v>2</v>
      </c>
      <c r="L6" s="17">
        <v>10</v>
      </c>
      <c r="M6" s="27">
        <f t="shared" si="7"/>
        <v>20</v>
      </c>
      <c r="N6" s="25">
        <v>2</v>
      </c>
      <c r="O6" s="27">
        <v>3</v>
      </c>
      <c r="P6" s="27"/>
      <c r="Q6" s="27">
        <v>4</v>
      </c>
      <c r="R6" s="18">
        <f t="shared" ref="R5:R9" si="8">M6*N6</f>
        <v>40</v>
      </c>
      <c r="S6" s="34">
        <v>60</v>
      </c>
      <c r="T6" s="34">
        <v>40</v>
      </c>
      <c r="U6" s="34">
        <v>25</v>
      </c>
      <c r="V6" s="35">
        <f t="shared" si="0"/>
        <v>0.9</v>
      </c>
      <c r="W6" s="27">
        <f t="shared" si="1"/>
        <v>10.2</v>
      </c>
      <c r="X6" s="27">
        <f t="shared" si="2"/>
        <v>9</v>
      </c>
      <c r="Y6" s="36">
        <v>1</v>
      </c>
      <c r="Z6" s="37"/>
      <c r="AA6" s="7">
        <f t="shared" si="3"/>
        <v>0</v>
      </c>
      <c r="AB6" s="7">
        <f t="shared" si="4"/>
        <v>-40</v>
      </c>
    </row>
    <row r="7" customHeight="1" spans="1:28">
      <c r="A7" s="27" t="s">
        <v>25</v>
      </c>
      <c r="B7" s="27">
        <v>1725184</v>
      </c>
      <c r="C7" s="38" t="s">
        <v>28</v>
      </c>
      <c r="D7" s="28" t="s">
        <v>27</v>
      </c>
      <c r="E7" s="29">
        <f t="shared" si="5"/>
        <v>20</v>
      </c>
      <c r="F7" s="39"/>
      <c r="G7" s="39"/>
      <c r="H7" s="27">
        <v>2</v>
      </c>
      <c r="I7" s="27"/>
      <c r="J7" s="27"/>
      <c r="K7" s="32">
        <f t="shared" si="6"/>
        <v>2</v>
      </c>
      <c r="L7" s="17">
        <v>10</v>
      </c>
      <c r="M7" s="27">
        <f t="shared" si="7"/>
        <v>20</v>
      </c>
      <c r="N7" s="25">
        <v>2</v>
      </c>
      <c r="O7" s="27">
        <v>5</v>
      </c>
      <c r="P7" s="27"/>
      <c r="Q7" s="27">
        <v>6</v>
      </c>
      <c r="R7" s="18">
        <f t="shared" si="8"/>
        <v>40</v>
      </c>
      <c r="S7" s="34">
        <v>60</v>
      </c>
      <c r="T7" s="34">
        <v>40</v>
      </c>
      <c r="U7" s="34">
        <v>25</v>
      </c>
      <c r="V7" s="35">
        <f t="shared" si="0"/>
        <v>0.9</v>
      </c>
      <c r="W7" s="27">
        <f t="shared" si="1"/>
        <v>10.2</v>
      </c>
      <c r="X7" s="27">
        <f t="shared" si="2"/>
        <v>9</v>
      </c>
      <c r="Y7" s="36">
        <v>1</v>
      </c>
      <c r="Z7" s="37">
        <v>130</v>
      </c>
      <c r="AA7" s="7">
        <f t="shared" si="3"/>
        <v>6.5</v>
      </c>
      <c r="AB7" s="7">
        <f t="shared" si="4"/>
        <v>90</v>
      </c>
    </row>
    <row r="8" customHeight="1" spans="1:28">
      <c r="A8" s="27" t="s">
        <v>25</v>
      </c>
      <c r="B8" s="27">
        <v>1725184</v>
      </c>
      <c r="C8" s="38" t="s">
        <v>28</v>
      </c>
      <c r="D8" s="28" t="s">
        <v>27</v>
      </c>
      <c r="E8" s="29">
        <f t="shared" si="5"/>
        <v>20</v>
      </c>
      <c r="F8" s="39"/>
      <c r="G8" s="39"/>
      <c r="H8" s="27"/>
      <c r="I8" s="27">
        <v>2</v>
      </c>
      <c r="J8" s="27"/>
      <c r="K8" s="32">
        <f t="shared" si="6"/>
        <v>2</v>
      </c>
      <c r="L8" s="17">
        <v>10</v>
      </c>
      <c r="M8" s="27">
        <f t="shared" si="7"/>
        <v>20</v>
      </c>
      <c r="N8" s="25">
        <v>2</v>
      </c>
      <c r="O8" s="27">
        <v>7</v>
      </c>
      <c r="P8" s="27"/>
      <c r="Q8" s="27">
        <v>8</v>
      </c>
      <c r="R8" s="18">
        <f t="shared" si="8"/>
        <v>40</v>
      </c>
      <c r="S8" s="34">
        <v>60</v>
      </c>
      <c r="T8" s="34">
        <v>40</v>
      </c>
      <c r="U8" s="34">
        <v>25</v>
      </c>
      <c r="V8" s="35">
        <f t="shared" si="0"/>
        <v>0.9</v>
      </c>
      <c r="W8" s="27">
        <f t="shared" si="1"/>
        <v>10.2</v>
      </c>
      <c r="X8" s="27">
        <f t="shared" si="2"/>
        <v>9</v>
      </c>
      <c r="Y8" s="36">
        <v>1</v>
      </c>
      <c r="Z8" s="37"/>
      <c r="AA8" s="7">
        <f t="shared" si="3"/>
        <v>0</v>
      </c>
      <c r="AB8" s="7">
        <f t="shared" si="4"/>
        <v>-40</v>
      </c>
    </row>
    <row r="9" customHeight="1" spans="1:28">
      <c r="A9" s="27" t="s">
        <v>25</v>
      </c>
      <c r="B9" s="27">
        <v>1725184</v>
      </c>
      <c r="C9" s="38" t="s">
        <v>28</v>
      </c>
      <c r="D9" s="28" t="s">
        <v>27</v>
      </c>
      <c r="E9" s="29">
        <f t="shared" si="5"/>
        <v>20</v>
      </c>
      <c r="F9" s="39"/>
      <c r="G9" s="39"/>
      <c r="H9" s="27"/>
      <c r="I9" s="27"/>
      <c r="J9" s="27">
        <v>2</v>
      </c>
      <c r="K9" s="32">
        <f t="shared" si="6"/>
        <v>2</v>
      </c>
      <c r="L9" s="17">
        <v>10</v>
      </c>
      <c r="M9" s="27">
        <f t="shared" si="7"/>
        <v>20</v>
      </c>
      <c r="N9" s="25">
        <v>2</v>
      </c>
      <c r="O9" s="27">
        <v>9</v>
      </c>
      <c r="P9" s="27"/>
      <c r="Q9" s="27">
        <v>10</v>
      </c>
      <c r="R9" s="18">
        <f t="shared" si="8"/>
        <v>40</v>
      </c>
      <c r="S9" s="34">
        <v>60</v>
      </c>
      <c r="T9" s="34">
        <v>40</v>
      </c>
      <c r="U9" s="34">
        <v>25</v>
      </c>
      <c r="V9" s="35">
        <f t="shared" si="0"/>
        <v>0.9</v>
      </c>
      <c r="W9" s="27">
        <f t="shared" si="1"/>
        <v>10.2</v>
      </c>
      <c r="X9" s="27">
        <f t="shared" si="2"/>
        <v>9</v>
      </c>
      <c r="Y9" s="36">
        <v>1</v>
      </c>
      <c r="Z9" s="37">
        <v>70</v>
      </c>
      <c r="AA9" s="7">
        <f t="shared" si="3"/>
        <v>3.5</v>
      </c>
      <c r="AB9" s="7">
        <f t="shared" si="4"/>
        <v>30</v>
      </c>
    </row>
    <row r="10" customHeight="1" spans="1:28">
      <c r="N10" s="9">
        <f>SUBTOTAL(9,N4:N9)</f>
        <v>59</v>
      </c>
      <c r="R10" s="9">
        <f>SUBTOTAL(9,R4:R9)</f>
        <v>1523</v>
      </c>
      <c r="AA10" s="7" t="e">
        <f t="shared" si="3"/>
        <v>#DIV/0!</v>
      </c>
      <c r="AB10" s="7">
        <f t="shared" si="4"/>
        <v>-1523</v>
      </c>
    </row>
    <row r="12" customHeight="1" spans="1:28">
      <c r="F12" s="40" t="s">
        <v>29</v>
      </c>
      <c r="G12" s="41"/>
      <c r="H12" s="41"/>
      <c r="I12" s="41"/>
      <c r="J12" s="42"/>
      <c r="K12" s="43" t="s">
        <v>30</v>
      </c>
      <c r="L12" s="44"/>
      <c r="M12" s="45"/>
      <c r="N12" s="44"/>
      <c r="O12" s="44"/>
    </row>
    <row r="13" customHeight="1" spans="1:28">
      <c r="F13" s="46"/>
      <c r="G13" s="47"/>
      <c r="H13" s="47"/>
      <c r="I13" s="47"/>
      <c r="J13" s="48"/>
      <c r="K13" s="43"/>
      <c r="L13" s="44"/>
      <c r="M13" s="45"/>
      <c r="N13" s="44"/>
      <c r="O13" s="44"/>
    </row>
    <row r="14" customHeight="1" spans="1:28">
      <c r="F14" s="45" t="s">
        <v>31</v>
      </c>
      <c r="G14" s="45"/>
      <c r="H14" s="45"/>
      <c r="I14" s="45"/>
      <c r="J14" s="45"/>
      <c r="K14" s="43" t="s">
        <v>32</v>
      </c>
      <c r="L14" s="44"/>
      <c r="M14" s="45"/>
      <c r="N14" s="44"/>
      <c r="O14" s="44"/>
    </row>
    <row r="15" customHeight="1" spans="1:28">
      <c r="F15" s="49"/>
      <c r="G15" s="50"/>
      <c r="H15" s="50"/>
      <c r="I15" s="50"/>
      <c r="J15" s="51"/>
      <c r="K15" s="43"/>
      <c r="L15" s="44"/>
      <c r="M15" s="45"/>
      <c r="N15" s="44"/>
      <c r="O15" s="44"/>
    </row>
    <row r="17" customHeight="1" spans="20:20">
      <c r="T17" s="10" t="s">
        <v>33</v>
      </c>
    </row>
    <row r="18" customHeight="1" spans="20:20">
      <c r="T18" s="10" t="s">
        <v>34</v>
      </c>
    </row>
  </sheetData>
  <autoFilter xmlns:etc="http://www.wps.cn/officeDocument/2017/etCustomData" ref="A1:AB9" etc:filterBottomFollowUsedRange="0">
    <extLst/>
  </autoFilter>
  <mergeCells count="32">
    <mergeCell ref="A1:Y1"/>
    <mergeCell ref="F2:J2"/>
    <mergeCell ref="K12:L12"/>
    <mergeCell ref="M12:O12"/>
    <mergeCell ref="K13:L13"/>
    <mergeCell ref="M13:O13"/>
    <mergeCell ref="F14:J14"/>
    <mergeCell ref="K14:L14"/>
    <mergeCell ref="M14:O14"/>
    <mergeCell ref="F15:J15"/>
    <mergeCell ref="K15:L15"/>
    <mergeCell ref="M15:O15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2:O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F12:J13"/>
  </mergeCells>
  <pageMargins left="0" right="0" top="0" bottom="0" header="0" footer="0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7"/>
  <sheetViews>
    <sheetView workbookViewId="0">
      <selection activeCell="H10" sqref="H10"/>
    </sheetView>
  </sheetViews>
  <sheetFormatPr defaultColWidth="9" defaultRowHeight="14" outlineLevelRow="6" outlineLevelCol="6"/>
  <cols>
    <col min="2" max="2" width="13.5" style="1" customWidth="1"/>
    <col min="3" max="3" width="12.2545454545455" style="1" customWidth="1"/>
    <col min="4" max="4" width="21.8727272727273" style="1" customWidth="1"/>
    <col min="5" max="6" width="9" style="1"/>
    <col min="7" max="7" width="12.6272727272727" style="2"/>
  </cols>
  <sheetData>
    <row r="3" ht="14.5" spans="2:7">
      <c r="B3" s="3" t="s">
        <v>35</v>
      </c>
      <c r="C3" s="3" t="s">
        <v>36</v>
      </c>
      <c r="D3" s="4" t="s">
        <v>37</v>
      </c>
      <c r="E3" s="3" t="s">
        <v>38</v>
      </c>
      <c r="F3" s="3" t="s">
        <v>39</v>
      </c>
      <c r="G3" s="5" t="s">
        <v>40</v>
      </c>
    </row>
    <row r="4" ht="14.5" spans="2:7">
      <c r="B4" s="3" t="s">
        <v>25</v>
      </c>
      <c r="C4" s="3"/>
      <c r="D4" s="3"/>
      <c r="E4" s="3"/>
      <c r="F4" s="3"/>
      <c r="G4" s="5"/>
    </row>
    <row r="5" ht="14.5" spans="2:7">
      <c r="B5" s="3"/>
      <c r="C5" s="3">
        <v>1725184</v>
      </c>
      <c r="D5" s="3">
        <v>200</v>
      </c>
      <c r="E5" s="3">
        <v>200</v>
      </c>
      <c r="F5" s="3">
        <f>D5-E5</f>
        <v>0</v>
      </c>
      <c r="G5" s="5">
        <f>F5/E5</f>
        <v>0</v>
      </c>
    </row>
    <row r="6" ht="14.5" spans="2:7">
      <c r="B6" s="3"/>
      <c r="C6" s="3">
        <v>1725185</v>
      </c>
      <c r="D6" s="3">
        <v>1323</v>
      </c>
      <c r="E6" s="3">
        <v>1296</v>
      </c>
      <c r="F6" s="3">
        <f>D6-E6</f>
        <v>27</v>
      </c>
      <c r="G6" s="5">
        <f>F6/E6</f>
        <v>0.0208333333333333</v>
      </c>
    </row>
    <row r="7" ht="14.5" spans="2:7">
      <c r="B7" s="3" t="s">
        <v>41</v>
      </c>
      <c r="C7" s="3"/>
      <c r="D7" s="3">
        <v>1516</v>
      </c>
      <c r="E7" s="3"/>
      <c r="F7" s="3"/>
      <c r="G7" s="5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G5740AX装箱单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2025-05-20T08:49:00Z</dcterms:created>
  <cp:lastPrinted>2025-11-20T06:39:00Z</cp:lastPrinted>
  <dcterms:modified xsi:type="dcterms:W3CDTF">2025-12-22T03:23:44Z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5759F45B33DA46BF9B7D5F3E57D315D8_13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