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G8693A8装箱单" sheetId="3" r:id="rId1"/>
    <sheet name="Sheet2" sheetId="5" r:id="rId2"/>
    <sheet name="Sheet1" sheetId="4" r:id="rId3"/>
  </sheets>
  <definedNames>
    <definedName name="_xlnm._FilterDatabase" localSheetId="0" hidden="1">G8693A8装箱单!$A$1:$AB$11</definedName>
    <definedName name="_xlnm.Print_Area" localSheetId="0">G8693A8装箱单!$A$1:$Z$17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<sst xmlns="http://schemas.openxmlformats.org/spreadsheetml/2006/main" count="106" uniqueCount="58">
  <si>
    <r>
      <rPr>
        <b/>
        <sz val="10"/>
        <rFont val="Times New Roman"/>
        <charset val="134"/>
      </rPr>
      <t>G8693A8</t>
    </r>
    <r>
      <rPr>
        <b/>
        <sz val="10"/>
        <rFont val="宋体"/>
        <charset val="134"/>
      </rPr>
      <t>款装箱单（预装）</t>
    </r>
  </si>
  <si>
    <t>款号
Style No</t>
  </si>
  <si>
    <t>订单号
Po No</t>
  </si>
  <si>
    <t>目的地
Delivery Country</t>
  </si>
  <si>
    <t>颜色
Color</t>
  </si>
  <si>
    <t>配比总数
TTL Blister</t>
  </si>
  <si>
    <t>尺码配比</t>
  </si>
  <si>
    <t>每配比件数
pcs per Blister</t>
  </si>
  <si>
    <t>每箱配比数
Blister per ctn</t>
  </si>
  <si>
    <t>每箱件数
pcs per ctn</t>
  </si>
  <si>
    <r>
      <t>箱数</t>
    </r>
    <r>
      <rPr>
        <b/>
        <sz val="10"/>
        <rFont val="Times New Roman"/>
        <charset val="134"/>
      </rPr>
      <t>*2
ctn qty</t>
    </r>
  </si>
  <si>
    <t>箱号</t>
  </si>
  <si>
    <t>总件数
TTL pcs</t>
  </si>
  <si>
    <t>长</t>
  </si>
  <si>
    <t>宽</t>
  </si>
  <si>
    <t>高</t>
  </si>
  <si>
    <t>单件配比重量</t>
  </si>
  <si>
    <t>每箱毛重
G.W</t>
  </si>
  <si>
    <t>每箱净重 
N.W</t>
  </si>
  <si>
    <t>出货批次</t>
  </si>
  <si>
    <t>7/8 Y</t>
  </si>
  <si>
    <t>8/9 Y</t>
  </si>
  <si>
    <t>9/10 Y</t>
  </si>
  <si>
    <t>11/12 Y</t>
  </si>
  <si>
    <t>13/14 Y</t>
  </si>
  <si>
    <t>G8693A8</t>
  </si>
  <si>
    <t>TURKEY</t>
  </si>
  <si>
    <t>ER233 - ECRU</t>
  </si>
  <si>
    <t>KAZAKHSTAN</t>
  </si>
  <si>
    <t>单件包装袋</t>
  </si>
  <si>
    <t>58*38+5</t>
  </si>
  <si>
    <t>60*40*40</t>
  </si>
  <si>
    <t>中包袋</t>
  </si>
  <si>
    <t>100*60</t>
  </si>
  <si>
    <t>60*40*30</t>
  </si>
  <si>
    <t>60*40*20</t>
  </si>
  <si>
    <t>60*40*15</t>
  </si>
  <si>
    <r>
      <rPr>
        <sz val="11"/>
        <color theme="1"/>
        <rFont val="宋体"/>
        <charset val="134"/>
      </rPr>
      <t>长</t>
    </r>
  </si>
  <si>
    <r>
      <rPr>
        <sz val="11"/>
        <color theme="1"/>
        <rFont val="宋体"/>
        <charset val="134"/>
      </rPr>
      <t>宽</t>
    </r>
  </si>
  <si>
    <r>
      <rPr>
        <sz val="11"/>
        <color theme="1"/>
        <rFont val="宋体"/>
        <charset val="134"/>
      </rPr>
      <t>高</t>
    </r>
  </si>
  <si>
    <r>
      <rPr>
        <sz val="11"/>
        <color theme="1"/>
        <rFont val="宋体"/>
        <charset val="134"/>
      </rPr>
      <t>求和项</t>
    </r>
    <r>
      <rPr>
        <sz val="11"/>
        <color theme="1"/>
        <rFont val="Calibri"/>
        <charset val="134"/>
      </rPr>
      <t>:</t>
    </r>
    <r>
      <rPr>
        <sz val="11"/>
        <color theme="1"/>
        <rFont val="宋体"/>
        <charset val="134"/>
      </rPr>
      <t>箱数</t>
    </r>
    <r>
      <rPr>
        <sz val="11"/>
        <color theme="1"/>
        <rFont val="Calibri"/>
        <charset val="134"/>
      </rPr>
      <t xml:space="preserve">
ctn qty</t>
    </r>
  </si>
  <si>
    <r>
      <rPr>
        <sz val="11"/>
        <color theme="1"/>
        <rFont val="宋体"/>
        <charset val="134"/>
      </rPr>
      <t>总计</t>
    </r>
  </si>
  <si>
    <r>
      <rPr>
        <sz val="11"/>
        <color theme="1"/>
        <rFont val="宋体"/>
        <charset val="134"/>
      </rPr>
      <t>款号</t>
    </r>
    <r>
      <rPr>
        <sz val="11"/>
        <color theme="1"/>
        <rFont val="Calibri"/>
        <charset val="134"/>
      </rPr>
      <t xml:space="preserve">
Style No</t>
    </r>
  </si>
  <si>
    <r>
      <rPr>
        <sz val="11"/>
        <color theme="1"/>
        <rFont val="宋体"/>
        <charset val="134"/>
      </rPr>
      <t>订单号</t>
    </r>
    <r>
      <rPr>
        <sz val="11"/>
        <color theme="1"/>
        <rFont val="Calibri"/>
        <charset val="134"/>
      </rPr>
      <t xml:space="preserve">
Po No</t>
    </r>
  </si>
  <si>
    <r>
      <rPr>
        <sz val="11"/>
        <color theme="1"/>
        <rFont val="宋体"/>
        <charset val="134"/>
      </rPr>
      <t>目的地</t>
    </r>
    <r>
      <rPr>
        <sz val="11"/>
        <color theme="1"/>
        <rFont val="Calibri"/>
        <charset val="134"/>
      </rPr>
      <t xml:space="preserve">
Delivery Country</t>
    </r>
  </si>
  <si>
    <r>
      <rPr>
        <sz val="11"/>
        <color theme="1"/>
        <rFont val="宋体"/>
        <charset val="134"/>
      </rPr>
      <t>颜色</t>
    </r>
    <r>
      <rPr>
        <sz val="11"/>
        <color theme="1"/>
        <rFont val="Calibri"/>
        <charset val="134"/>
      </rPr>
      <t xml:space="preserve">
Color</t>
    </r>
  </si>
  <si>
    <r>
      <rPr>
        <sz val="11"/>
        <color theme="1"/>
        <rFont val="宋体"/>
        <charset val="134"/>
      </rPr>
      <t>配比总数</t>
    </r>
    <r>
      <rPr>
        <sz val="11"/>
        <color theme="1"/>
        <rFont val="Calibri"/>
        <charset val="134"/>
      </rPr>
      <t xml:space="preserve">
TTL Blister</t>
    </r>
  </si>
  <si>
    <r>
      <rPr>
        <sz val="11"/>
        <color theme="1"/>
        <rFont val="宋体"/>
        <charset val="134"/>
      </rPr>
      <t>每配比件数</t>
    </r>
    <r>
      <rPr>
        <sz val="11"/>
        <color theme="1"/>
        <rFont val="Calibri"/>
        <charset val="134"/>
      </rPr>
      <t xml:space="preserve">
pcs per Blister</t>
    </r>
  </si>
  <si>
    <r>
      <rPr>
        <sz val="11"/>
        <color theme="1"/>
        <rFont val="宋体"/>
        <charset val="134"/>
      </rPr>
      <t>每箱配比数</t>
    </r>
    <r>
      <rPr>
        <sz val="11"/>
        <color theme="1"/>
        <rFont val="Calibri"/>
        <charset val="134"/>
      </rPr>
      <t xml:space="preserve">
Blister per ctn</t>
    </r>
  </si>
  <si>
    <r>
      <rPr>
        <sz val="11"/>
        <color theme="1"/>
        <rFont val="宋体"/>
        <charset val="134"/>
      </rPr>
      <t>每箱件数</t>
    </r>
    <r>
      <rPr>
        <sz val="11"/>
        <color theme="1"/>
        <rFont val="Calibri"/>
        <charset val="134"/>
      </rPr>
      <t xml:space="preserve">
pcs per ctn</t>
    </r>
  </si>
  <si>
    <r>
      <rPr>
        <sz val="11"/>
        <color theme="1"/>
        <rFont val="宋体"/>
        <charset val="134"/>
      </rPr>
      <t>箱数</t>
    </r>
    <r>
      <rPr>
        <sz val="11"/>
        <color theme="1"/>
        <rFont val="Calibri"/>
        <charset val="134"/>
      </rPr>
      <t xml:space="preserve">
ctn qty</t>
    </r>
  </si>
  <si>
    <r>
      <rPr>
        <sz val="11"/>
        <color theme="1"/>
        <rFont val="宋体"/>
        <charset val="134"/>
      </rPr>
      <t>箱号</t>
    </r>
  </si>
  <si>
    <r>
      <rPr>
        <sz val="11"/>
        <color theme="1"/>
        <rFont val="宋体"/>
        <charset val="134"/>
      </rPr>
      <t>总件数</t>
    </r>
    <r>
      <rPr>
        <sz val="11"/>
        <color theme="1"/>
        <rFont val="Calibri"/>
        <charset val="134"/>
      </rPr>
      <t xml:space="preserve">
TTL pcs</t>
    </r>
  </si>
  <si>
    <r>
      <rPr>
        <sz val="11"/>
        <color theme="1"/>
        <rFont val="宋体"/>
        <charset val="134"/>
      </rPr>
      <t>单件配比重量</t>
    </r>
  </si>
  <si>
    <r>
      <rPr>
        <sz val="11"/>
        <color theme="1"/>
        <rFont val="宋体"/>
        <charset val="134"/>
      </rPr>
      <t>每箱毛重</t>
    </r>
    <r>
      <rPr>
        <sz val="11"/>
        <color theme="1"/>
        <rFont val="Calibri"/>
        <charset val="134"/>
      </rPr>
      <t xml:space="preserve">
G.W</t>
    </r>
  </si>
  <si>
    <r>
      <rPr>
        <sz val="11"/>
        <color theme="1"/>
        <rFont val="宋体"/>
        <charset val="134"/>
      </rPr>
      <t>每箱净重</t>
    </r>
    <r>
      <rPr>
        <sz val="11"/>
        <color theme="1"/>
        <rFont val="Calibri"/>
        <charset val="134"/>
      </rPr>
      <t xml:space="preserve"> 
N.W</t>
    </r>
  </si>
  <si>
    <r>
      <rPr>
        <sz val="11"/>
        <color theme="1"/>
        <rFont val="宋体"/>
        <charset val="134"/>
      </rPr>
      <t>出货批次</t>
    </r>
  </si>
  <si>
    <t>BK27 - 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</si>
</sst>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color rgb="FFFF0000"/>
      <name val="Times New Roman"/>
      <charset val="134"/>
    </font>
    <font>
      <b/>
      <sz val="10"/>
      <name val="宋体"/>
      <charset val="134"/>
    </font>
    <font>
      <sz val="11"/>
      <name val="Calibri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2" fillId="3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" fontId="6" fillId="0" borderId="2" xfId="5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vertical="center"/>
    </xf>
    <xf numFmtId="0" fontId="6" fillId="0" borderId="2" xfId="5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 vertical="center"/>
    </xf>
    <xf numFmtId="0" fontId="3" fillId="2" borderId="2" xfId="52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/>
    </xf>
    <xf numFmtId="0" fontId="6" fillId="2" borderId="2" xfId="5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19">
    <dxf>
      <alignment horizontal="center"/>
    </dxf>
    <dxf>
      <font>
        <name val="Calibri"/>
        <scheme val="none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28.8800578704" refreshedBy="admin" recordCount="8">
  <cacheSource type="worksheet">
    <worksheetSource ref="A1:R9" sheet="Sheet1"/>
  </cacheSource>
  <cacheFields count="18">
    <cacheField name="款号_x000a_Style No" numFmtId="0">
      <sharedItems count="1">
        <s v="G8693A8"/>
      </sharedItems>
    </cacheField>
    <cacheField name="订单号_x000a_Po No" numFmtId="0">
      <sharedItems containsSemiMixedTypes="0" containsString="0" containsNumber="1" containsInteger="1" minValue="0" maxValue="1736161" count="3">
        <n v="1736161"/>
        <n v="1736159"/>
        <n v="1736160"/>
      </sharedItems>
    </cacheField>
    <cacheField name="目的地_x000a_Delivery Country" numFmtId="0">
      <sharedItems count="2">
        <s v="TURKEY"/>
        <s v="KAZAKHSTAN"/>
      </sharedItems>
    </cacheField>
    <cacheField name="颜色_x000a_Color" numFmtId="0">
      <sharedItems count="1">
        <s v="BK27 - BLACK"/>
      </sharedItems>
    </cacheField>
    <cacheField name="配比总数_x000a_TTL Blister" numFmtId="0">
      <sharedItems containsSemiMixedTypes="0" containsString="0" containsNumber="1" containsInteger="1" minValue="0" maxValue="96" count="5">
        <n v="96"/>
        <n v="2"/>
        <n v="4"/>
        <n v="6"/>
        <n v="9"/>
      </sharedItems>
    </cacheField>
    <cacheField name="每配比件数_x000a_pcs per Blister" numFmtId="0">
      <sharedItems containsSemiMixedTypes="0" containsString="0" containsNumber="1" containsInteger="1" minValue="0" maxValue="9" count="4">
        <n v="9"/>
        <n v="1"/>
        <n v="2"/>
        <n v="3"/>
      </sharedItems>
    </cacheField>
    <cacheField name="每箱配比数_x000a_Blister per ctn" numFmtId="0">
      <sharedItems containsSemiMixedTypes="0" containsString="0" containsNumber="1" containsInteger="1" minValue="0" maxValue="6" count="4">
        <n v="3"/>
        <n v="2"/>
        <n v="4"/>
        <n v="6"/>
      </sharedItems>
    </cacheField>
    <cacheField name="每箱件数_x000a_pcs per ctn" numFmtId="0">
      <sharedItems containsSemiMixedTypes="0" containsString="0" containsNumber="1" containsInteger="1" minValue="0" maxValue="27" count="4">
        <n v="27"/>
        <n v="2"/>
        <n v="8"/>
        <n v="18"/>
      </sharedItems>
    </cacheField>
    <cacheField name="箱数_x000a_ctn qty" numFmtId="0">
      <sharedItems containsSemiMixedTypes="0" containsString="0" containsNumber="1" containsInteger="1" minValue="0" maxValue="32" count="3">
        <n v="32"/>
        <n v="1"/>
        <n v="3"/>
      </sharedItems>
    </cacheField>
    <cacheField name="箱号" numFmtId="0">
      <sharedItems containsSemiMixedTypes="0" containsString="0" containsNumber="1" containsInteger="1" minValue="0" maxValue="9" count="6">
        <n v="1"/>
        <n v="3"/>
        <n v="5"/>
        <n v="7"/>
        <n v="9"/>
        <n v="4"/>
      </sharedItems>
    </cacheField>
    <cacheField name="箱号2" numFmtId="0">
      <sharedItems containsSemiMixedTypes="0" containsString="0" containsNumber="1" containsInteger="1" minValue="0" maxValue="31" count="7">
        <n v="31"/>
        <n v="2"/>
        <n v="4"/>
        <n v="6"/>
        <n v="8"/>
        <n v="10"/>
        <n v="3"/>
      </sharedItems>
    </cacheField>
    <cacheField name="总件数_x000a_TTL pcs" numFmtId="0">
      <sharedItems containsSemiMixedTypes="0" containsString="0" containsNumber="1" containsInteger="1" minValue="0" maxValue="864" count="5">
        <n v="864"/>
        <n v="2"/>
        <n v="8"/>
        <n v="18"/>
        <n v="81"/>
      </sharedItems>
    </cacheField>
    <cacheField name="长" numFmtId="0">
      <sharedItems containsSemiMixedTypes="0" containsString="0" containsNumber="1" containsInteger="1" minValue="0" maxValue="60" count="1">
        <n v="60"/>
      </sharedItems>
    </cacheField>
    <cacheField name="宽" numFmtId="0">
      <sharedItems containsSemiMixedTypes="0" containsString="0" containsNumber="1" containsInteger="1" minValue="0" maxValue="40" count="1">
        <n v="40"/>
      </sharedItems>
    </cacheField>
    <cacheField name="高" numFmtId="0">
      <sharedItems containsSemiMixedTypes="0" containsString="0" containsNumber="1" containsInteger="1" minValue="0" maxValue="40" count="4">
        <n v="40"/>
        <n v="15"/>
        <n v="20"/>
        <n v="30"/>
      </sharedItems>
    </cacheField>
    <cacheField name="单件配比重量" numFmtId="0">
      <sharedItems containsSemiMixedTypes="0" containsString="0" containsNumber="1" minValue="0" maxValue="3.636" count="4">
        <n v="3.636"/>
        <n v="0.404"/>
        <n v="0.808"/>
        <n v="1.212"/>
      </sharedItems>
    </cacheField>
    <cacheField name="每箱毛重_x000a_G.W" numFmtId="0">
      <sharedItems containsSemiMixedTypes="0" containsString="0" containsNumber="1" minValue="0" maxValue="13.0896" count="4">
        <n v="13.0896"/>
        <n v="0.9696"/>
        <n v="3.8784"/>
        <n v="8.7264"/>
      </sharedItems>
    </cacheField>
    <cacheField name="每箱净重 _x000a_N.W" numFmtId="0">
      <sharedItems containsSemiMixedTypes="0" containsString="0" containsNumber="1" minValue="0" maxValue="10.908" count="4">
        <n v="10.908"/>
        <n v="0.808"/>
        <n v="3.232"/>
        <n v="7.27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0"/>
    <x v="0"/>
    <x v="1"/>
    <x v="1"/>
    <x v="1"/>
    <x v="1"/>
    <x v="1"/>
    <x v="0"/>
    <x v="1"/>
    <x v="1"/>
    <x v="0"/>
    <x v="0"/>
    <x v="1"/>
    <x v="1"/>
    <x v="1"/>
    <x v="1"/>
  </r>
  <r>
    <x v="0"/>
    <x v="1"/>
    <x v="0"/>
    <x v="0"/>
    <x v="1"/>
    <x v="1"/>
    <x v="1"/>
    <x v="1"/>
    <x v="1"/>
    <x v="1"/>
    <x v="2"/>
    <x v="1"/>
    <x v="0"/>
    <x v="0"/>
    <x v="1"/>
    <x v="1"/>
    <x v="1"/>
    <x v="1"/>
  </r>
  <r>
    <x v="0"/>
    <x v="1"/>
    <x v="0"/>
    <x v="0"/>
    <x v="2"/>
    <x v="2"/>
    <x v="2"/>
    <x v="2"/>
    <x v="1"/>
    <x v="2"/>
    <x v="3"/>
    <x v="2"/>
    <x v="0"/>
    <x v="0"/>
    <x v="2"/>
    <x v="2"/>
    <x v="2"/>
    <x v="2"/>
  </r>
  <r>
    <x v="0"/>
    <x v="1"/>
    <x v="0"/>
    <x v="0"/>
    <x v="2"/>
    <x v="2"/>
    <x v="2"/>
    <x v="2"/>
    <x v="1"/>
    <x v="3"/>
    <x v="4"/>
    <x v="2"/>
    <x v="0"/>
    <x v="0"/>
    <x v="2"/>
    <x v="2"/>
    <x v="2"/>
    <x v="2"/>
  </r>
  <r>
    <x v="0"/>
    <x v="1"/>
    <x v="0"/>
    <x v="0"/>
    <x v="3"/>
    <x v="3"/>
    <x v="3"/>
    <x v="3"/>
    <x v="1"/>
    <x v="4"/>
    <x v="5"/>
    <x v="3"/>
    <x v="0"/>
    <x v="0"/>
    <x v="3"/>
    <x v="3"/>
    <x v="3"/>
    <x v="3"/>
  </r>
  <r>
    <x v="0"/>
    <x v="2"/>
    <x v="1"/>
    <x v="0"/>
    <x v="4"/>
    <x v="0"/>
    <x v="0"/>
    <x v="0"/>
    <x v="2"/>
    <x v="0"/>
    <x v="6"/>
    <x v="4"/>
    <x v="0"/>
    <x v="0"/>
    <x v="0"/>
    <x v="0"/>
    <x v="0"/>
    <x v="0"/>
  </r>
  <r>
    <x v="0"/>
    <x v="2"/>
    <x v="1"/>
    <x v="0"/>
    <x v="1"/>
    <x v="0"/>
    <x v="1"/>
    <x v="3"/>
    <x v="1"/>
    <x v="5"/>
    <x v="2"/>
    <x v="3"/>
    <x v="0"/>
    <x v="0"/>
    <x v="3"/>
    <x v="0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D10" firstHeaderRow="1" firstDataRow="1" firstDataCol="3"/>
  <pivotFields count="18">
    <pivotField compact="0" showAll="0">
      <items count="2">
        <item x="0"/>
        <item t="default"/>
      </items>
    </pivotField>
    <pivotField compact="0" showAll="0">
      <items count="4">
        <item x="1"/>
        <item x="2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6">
        <item x="1"/>
        <item x="2"/>
        <item x="3"/>
        <item x="4"/>
        <item x="0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compact="0" showAll="0">
      <items count="5">
        <item x="1"/>
        <item x="0"/>
        <item x="2"/>
        <item x="3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dataField="1" compact="0" showAll="0">
      <items count="4">
        <item x="1"/>
        <item x="2"/>
        <item x="0"/>
        <item t="default"/>
      </items>
    </pivotField>
    <pivotField compact="0" showAll="0">
      <items count="7">
        <item x="0"/>
        <item x="1"/>
        <item x="5"/>
        <item x="2"/>
        <item x="3"/>
        <item x="4"/>
        <item t="default"/>
      </items>
    </pivotField>
    <pivotField compact="0" showAll="0">
      <items count="8">
        <item x="1"/>
        <item x="6"/>
        <item x="2"/>
        <item x="3"/>
        <item x="4"/>
        <item x="5"/>
        <item x="0"/>
        <item t="default"/>
      </items>
    </pivotField>
    <pivotField compact="0" showAll="0">
      <items count="6">
        <item x="1"/>
        <item x="2"/>
        <item x="3"/>
        <item x="4"/>
        <item x="0"/>
        <item t="default"/>
      </items>
    </pivotField>
    <pivotField axis="axisRow" compact="0" defaultSubtotal="0" showAll="0">
      <items count="1">
        <item x="0"/>
      </items>
    </pivotField>
    <pivotField axis="axisRow" compact="0" defaultSubtotal="0" showAll="0">
      <items count="1">
        <item x="0"/>
      </items>
    </pivotField>
    <pivotField axis="axisRow" compact="0" defaultSubtotal="0" showAll="0">
      <items count="4">
        <item x="1"/>
        <item x="2"/>
        <item x="3"/>
        <item x="0"/>
      </items>
    </pivotField>
    <pivotField compact="0" showAll="0">
      <items count="5">
        <item x="1"/>
        <item x="2"/>
        <item x="3"/>
        <item x="0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</pivotFields>
  <rowFields count="3">
    <field x="12"/>
    <field x="13"/>
    <field x="14"/>
  </rowFields>
  <rowItems count="7">
    <i>
      <x/>
    </i>
    <i r="1">
      <x/>
    </i>
    <i r="2">
      <x/>
    </i>
    <i r="2">
      <x v="1"/>
    </i>
    <i r="2">
      <x v="2"/>
    </i>
    <i r="2">
      <x v="3"/>
    </i>
    <i t="grand">
      <x/>
    </i>
  </rowItems>
  <colItems count="1">
    <i/>
  </colItems>
  <dataFields count="1">
    <dataField name="求和项:箱数_x000a_ctn qty" fld="8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8"/>
  <sheetViews>
    <sheetView tabSelected="1" workbookViewId="0">
      <pane ySplit="3" topLeftCell="A4" activePane="bottomLeft" state="frozen"/>
      <selection/>
      <selection pane="bottomLeft" activeCell="AI23" sqref="AI23"/>
    </sheetView>
  </sheetViews>
  <sheetFormatPr defaultColWidth="8.87272727272727" defaultRowHeight="21" customHeight="1"/>
  <cols>
    <col min="1" max="1" width="9.75454545454545" style="3" customWidth="1"/>
    <col min="2" max="2" width="9.62727272727273" style="3" customWidth="1"/>
    <col min="3" max="3" width="16" style="3" hidden="1" customWidth="1"/>
    <col min="4" max="4" width="21.1272727272727" style="3" hidden="1" customWidth="1"/>
    <col min="5" max="5" width="8.12727272727273" style="3" customWidth="1"/>
    <col min="6" max="10" width="7" style="3" customWidth="1"/>
    <col min="11" max="11" width="8" style="4" customWidth="1"/>
    <col min="12" max="12" width="8.75454545454545" style="5" customWidth="1"/>
    <col min="13" max="13" width="11" style="3" customWidth="1"/>
    <col min="14" max="14" width="6" style="6" customWidth="1"/>
    <col min="15" max="15" width="4.87272727272727" style="3" customWidth="1"/>
    <col min="16" max="16" width="1.25454545454545" style="3" customWidth="1"/>
    <col min="17" max="17" width="4.87272727272727" style="3" customWidth="1"/>
    <col min="18" max="18" width="9.25454545454545" style="7" customWidth="1"/>
    <col min="19" max="19" width="10.8727272727273" style="8" customWidth="1"/>
    <col min="20" max="21" width="5.37272727272727" style="8" customWidth="1"/>
    <col min="22" max="22" width="12.1272727272727" style="9" hidden="1" customWidth="1"/>
    <col min="23" max="24" width="6.37272727272727" style="10" hidden="1" customWidth="1"/>
    <col min="25" max="25" width="6.37272727272727" style="3" hidden="1" customWidth="1"/>
    <col min="26" max="26" width="13.3727272727273" style="3" hidden="1" customWidth="1"/>
    <col min="27" max="27" width="15.7545454545455" style="3" hidden="1" customWidth="1"/>
    <col min="28" max="28" width="8.37272727272727" style="3" hidden="1" customWidth="1"/>
    <col min="29" max="31" width="3" style="3" customWidth="1"/>
    <col min="32" max="16384" width="8.87272727272727" style="3"/>
  </cols>
  <sheetData>
    <row r="1" customHeight="1" spans="1:28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  <c r="M1" s="12"/>
      <c r="N1" s="14"/>
      <c r="O1" s="12"/>
      <c r="P1" s="12"/>
      <c r="Q1" s="12"/>
      <c r="R1" s="12"/>
      <c r="S1" s="13"/>
      <c r="T1" s="13"/>
      <c r="U1" s="13"/>
      <c r="V1" s="15"/>
      <c r="W1" s="12"/>
      <c r="X1" s="12"/>
      <c r="Y1" s="12"/>
    </row>
    <row r="2" ht="22.5" customHeight="1" spans="1:28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7"/>
      <c r="H2" s="17"/>
      <c r="I2" s="17"/>
      <c r="J2" s="17"/>
      <c r="K2" s="16" t="s">
        <v>7</v>
      </c>
      <c r="L2" s="18" t="s">
        <v>8</v>
      </c>
      <c r="M2" s="16" t="s">
        <v>9</v>
      </c>
      <c r="N2" s="19" t="s">
        <v>10</v>
      </c>
      <c r="O2" s="17" t="s">
        <v>11</v>
      </c>
      <c r="P2" s="17"/>
      <c r="Q2" s="17" t="s">
        <v>11</v>
      </c>
      <c r="R2" s="16" t="s">
        <v>12</v>
      </c>
      <c r="S2" s="20" t="s">
        <v>13</v>
      </c>
      <c r="T2" s="20" t="s">
        <v>14</v>
      </c>
      <c r="U2" s="20" t="s">
        <v>15</v>
      </c>
      <c r="V2" s="21" t="s">
        <v>16</v>
      </c>
      <c r="W2" s="16" t="s">
        <v>17</v>
      </c>
      <c r="X2" s="16" t="s">
        <v>18</v>
      </c>
      <c r="Y2" s="22" t="s">
        <v>19</v>
      </c>
    </row>
    <row r="3" s="2" customFormat="1" ht="25.5" customHeight="1" spans="1:28">
      <c r="A3" s="17"/>
      <c r="B3" s="17"/>
      <c r="C3" s="17"/>
      <c r="D3" s="17"/>
      <c r="E3" s="16"/>
      <c r="F3" s="23" t="s">
        <v>20</v>
      </c>
      <c r="G3" s="23" t="s">
        <v>21</v>
      </c>
      <c r="H3" s="23" t="s">
        <v>22</v>
      </c>
      <c r="I3" s="23" t="s">
        <v>23</v>
      </c>
      <c r="J3" s="23" t="s">
        <v>24</v>
      </c>
      <c r="K3" s="16"/>
      <c r="L3" s="18"/>
      <c r="M3" s="16"/>
      <c r="N3" s="24"/>
      <c r="O3" s="17"/>
      <c r="P3" s="17"/>
      <c r="Q3" s="17"/>
      <c r="R3" s="17"/>
      <c r="S3" s="20"/>
      <c r="T3" s="20"/>
      <c r="U3" s="20"/>
      <c r="V3" s="25"/>
      <c r="W3" s="16"/>
      <c r="X3" s="16"/>
      <c r="Y3" s="22"/>
    </row>
    <row r="4" customHeight="1" spans="1:28">
      <c r="A4" s="26" t="s">
        <v>25</v>
      </c>
      <c r="B4" s="26">
        <v>1736161</v>
      </c>
      <c r="C4" s="26" t="s">
        <v>26</v>
      </c>
      <c r="D4" s="27" t="s">
        <v>27</v>
      </c>
      <c r="E4" s="28">
        <f>L4*N4</f>
        <v>96</v>
      </c>
      <c r="F4" s="27">
        <v>1</v>
      </c>
      <c r="G4" s="27">
        <v>1</v>
      </c>
      <c r="H4" s="29">
        <v>2</v>
      </c>
      <c r="I4" s="29">
        <v>2</v>
      </c>
      <c r="J4" s="29">
        <v>3</v>
      </c>
      <c r="K4" s="30">
        <f>SUM(F4:J4)</f>
        <v>9</v>
      </c>
      <c r="L4" s="31">
        <v>3</v>
      </c>
      <c r="M4" s="26">
        <f>K4*L4</f>
        <v>27</v>
      </c>
      <c r="N4" s="24">
        <v>32</v>
      </c>
      <c r="O4" s="26">
        <v>1</v>
      </c>
      <c r="P4" s="26"/>
      <c r="Q4" s="26">
        <v>31</v>
      </c>
      <c r="R4" s="17">
        <f>M4*N4</f>
        <v>864</v>
      </c>
      <c r="S4" s="32">
        <v>60</v>
      </c>
      <c r="T4" s="32">
        <v>40</v>
      </c>
      <c r="U4" s="32">
        <v>40</v>
      </c>
      <c r="V4" s="33">
        <v>3.636</v>
      </c>
      <c r="W4" s="26">
        <f>X4*1.2</f>
        <v>13.0896</v>
      </c>
      <c r="X4" s="26">
        <f>V4*L4</f>
        <v>10.908</v>
      </c>
      <c r="Y4" s="34">
        <v>1</v>
      </c>
      <c r="Z4" s="35"/>
      <c r="AA4" s="3">
        <f t="shared" ref="AA4:AA12" si="0">Z4/M4</f>
        <v>0</v>
      </c>
      <c r="AB4" s="3">
        <f t="shared" ref="AB4:AB12" si="1">Z4-R4</f>
        <v>-864</v>
      </c>
    </row>
    <row r="5" customHeight="1" spans="1:28">
      <c r="A5" s="26" t="s">
        <v>25</v>
      </c>
      <c r="B5" s="26">
        <v>1736159</v>
      </c>
      <c r="C5" s="26" t="s">
        <v>26</v>
      </c>
      <c r="D5" s="27" t="s">
        <v>27</v>
      </c>
      <c r="E5" s="28">
        <f>L5*N5</f>
        <v>2</v>
      </c>
      <c r="F5" s="30">
        <v>1</v>
      </c>
      <c r="G5" s="30"/>
      <c r="H5" s="26"/>
      <c r="I5" s="26"/>
      <c r="J5" s="26"/>
      <c r="K5" s="30">
        <f t="shared" ref="K5:K10" si="2">SUM(F5:J5)</f>
        <v>1</v>
      </c>
      <c r="L5" s="36">
        <v>2</v>
      </c>
      <c r="M5" s="26">
        <f t="shared" ref="M5:M6" si="3">K5*L5</f>
        <v>2</v>
      </c>
      <c r="N5" s="24">
        <v>1</v>
      </c>
      <c r="O5" s="26">
        <v>1</v>
      </c>
      <c r="P5" s="26"/>
      <c r="Q5" s="26">
        <v>2</v>
      </c>
      <c r="R5" s="17">
        <f t="shared" ref="R5:R11" si="4">M5*N5</f>
        <v>2</v>
      </c>
      <c r="S5" s="32">
        <v>60</v>
      </c>
      <c r="T5" s="32">
        <v>40</v>
      </c>
      <c r="U5" s="32">
        <v>15</v>
      </c>
      <c r="V5" s="33">
        <v>0.404</v>
      </c>
      <c r="W5" s="26">
        <f t="shared" ref="W5:W11" si="5">X5*1.2</f>
        <v>0.9696</v>
      </c>
      <c r="X5" s="26">
        <f t="shared" ref="X5:X11" si="6">V5*L5</f>
        <v>0.808</v>
      </c>
      <c r="Y5" s="34">
        <v>1</v>
      </c>
      <c r="Z5" s="35">
        <v>120</v>
      </c>
      <c r="AA5" s="3">
        <f t="shared" si="0"/>
        <v>60</v>
      </c>
      <c r="AB5" s="3">
        <f t="shared" si="1"/>
        <v>118</v>
      </c>
    </row>
    <row r="6" customHeight="1" spans="1:28">
      <c r="A6" s="26" t="s">
        <v>25</v>
      </c>
      <c r="B6" s="26">
        <v>1736159</v>
      </c>
      <c r="C6" s="26" t="s">
        <v>26</v>
      </c>
      <c r="D6" s="27" t="s">
        <v>27</v>
      </c>
      <c r="E6" s="28">
        <f t="shared" ref="E5:E11" si="7">L6*N6</f>
        <v>2</v>
      </c>
      <c r="F6" s="30"/>
      <c r="G6" s="30">
        <v>1</v>
      </c>
      <c r="H6" s="26"/>
      <c r="I6" s="26"/>
      <c r="J6" s="26"/>
      <c r="K6" s="30">
        <f t="shared" si="2"/>
        <v>1</v>
      </c>
      <c r="L6" s="36">
        <v>2</v>
      </c>
      <c r="M6" s="26">
        <f t="shared" si="3"/>
        <v>2</v>
      </c>
      <c r="N6" s="24">
        <v>1</v>
      </c>
      <c r="O6" s="26">
        <v>3</v>
      </c>
      <c r="P6" s="26"/>
      <c r="Q6" s="26">
        <v>4</v>
      </c>
      <c r="R6" s="17">
        <f t="shared" si="4"/>
        <v>2</v>
      </c>
      <c r="S6" s="32">
        <v>60</v>
      </c>
      <c r="T6" s="32">
        <v>40</v>
      </c>
      <c r="U6" s="32">
        <v>15</v>
      </c>
      <c r="V6" s="33">
        <v>0.404</v>
      </c>
      <c r="W6" s="26">
        <f t="shared" si="5"/>
        <v>0.9696</v>
      </c>
      <c r="X6" s="26">
        <f t="shared" si="6"/>
        <v>0.808</v>
      </c>
      <c r="Y6" s="34">
        <v>1</v>
      </c>
      <c r="Z6" s="35"/>
      <c r="AA6" s="3">
        <f t="shared" si="0"/>
        <v>0</v>
      </c>
      <c r="AB6" s="3">
        <f t="shared" si="1"/>
        <v>-2</v>
      </c>
    </row>
    <row r="7" customHeight="1" spans="1:28">
      <c r="A7" s="26" t="s">
        <v>25</v>
      </c>
      <c r="B7" s="26">
        <v>1736159</v>
      </c>
      <c r="C7" s="26" t="s">
        <v>26</v>
      </c>
      <c r="D7" s="27" t="s">
        <v>27</v>
      </c>
      <c r="E7" s="28">
        <f t="shared" si="7"/>
        <v>4</v>
      </c>
      <c r="F7" s="30"/>
      <c r="G7" s="30"/>
      <c r="H7" s="26">
        <v>2</v>
      </c>
      <c r="I7" s="26"/>
      <c r="J7" s="26"/>
      <c r="K7" s="30">
        <f t="shared" si="2"/>
        <v>2</v>
      </c>
      <c r="L7" s="36">
        <v>4</v>
      </c>
      <c r="M7" s="26">
        <f t="shared" ref="M5:M11" si="8">K7*L7</f>
        <v>8</v>
      </c>
      <c r="N7" s="24">
        <v>1</v>
      </c>
      <c r="O7" s="26">
        <v>5</v>
      </c>
      <c r="P7" s="26"/>
      <c r="Q7" s="26">
        <v>6</v>
      </c>
      <c r="R7" s="17">
        <f t="shared" si="4"/>
        <v>8</v>
      </c>
      <c r="S7" s="32">
        <v>60</v>
      </c>
      <c r="T7" s="32">
        <v>40</v>
      </c>
      <c r="U7" s="32">
        <v>20</v>
      </c>
      <c r="V7" s="33">
        <v>0.808</v>
      </c>
      <c r="W7" s="26">
        <f t="shared" si="5"/>
        <v>3.8784</v>
      </c>
      <c r="X7" s="26">
        <f t="shared" si="6"/>
        <v>3.232</v>
      </c>
      <c r="Y7" s="34">
        <v>1</v>
      </c>
      <c r="Z7" s="35">
        <v>130</v>
      </c>
      <c r="AA7" s="3">
        <f t="shared" si="0"/>
        <v>16.25</v>
      </c>
      <c r="AB7" s="3">
        <f t="shared" si="1"/>
        <v>122</v>
      </c>
    </row>
    <row r="8" customHeight="1" spans="1:28">
      <c r="A8" s="26" t="s">
        <v>25</v>
      </c>
      <c r="B8" s="26">
        <v>1736159</v>
      </c>
      <c r="C8" s="26" t="s">
        <v>26</v>
      </c>
      <c r="D8" s="27" t="s">
        <v>27</v>
      </c>
      <c r="E8" s="28">
        <f t="shared" si="7"/>
        <v>4</v>
      </c>
      <c r="F8" s="30"/>
      <c r="G8" s="30"/>
      <c r="H8" s="26"/>
      <c r="I8" s="26">
        <v>2</v>
      </c>
      <c r="J8" s="26"/>
      <c r="K8" s="30">
        <f t="shared" si="2"/>
        <v>2</v>
      </c>
      <c r="L8" s="36">
        <v>4</v>
      </c>
      <c r="M8" s="26">
        <f t="shared" si="8"/>
        <v>8</v>
      </c>
      <c r="N8" s="24">
        <v>1</v>
      </c>
      <c r="O8" s="26">
        <v>7</v>
      </c>
      <c r="P8" s="26"/>
      <c r="Q8" s="26">
        <v>8</v>
      </c>
      <c r="R8" s="17">
        <f t="shared" si="4"/>
        <v>8</v>
      </c>
      <c r="S8" s="32">
        <v>60</v>
      </c>
      <c r="T8" s="32">
        <v>40</v>
      </c>
      <c r="U8" s="32">
        <v>20</v>
      </c>
      <c r="V8" s="33">
        <v>0.808</v>
      </c>
      <c r="W8" s="26">
        <f t="shared" si="5"/>
        <v>3.8784</v>
      </c>
      <c r="X8" s="26">
        <f t="shared" si="6"/>
        <v>3.232</v>
      </c>
      <c r="Y8" s="34">
        <v>1</v>
      </c>
      <c r="Z8" s="35"/>
      <c r="AA8" s="3">
        <f t="shared" si="0"/>
        <v>0</v>
      </c>
      <c r="AB8" s="3">
        <f t="shared" si="1"/>
        <v>-8</v>
      </c>
    </row>
    <row r="9" customHeight="1" spans="1:28">
      <c r="A9" s="26" t="s">
        <v>25</v>
      </c>
      <c r="B9" s="26">
        <v>1736159</v>
      </c>
      <c r="C9" s="26" t="s">
        <v>26</v>
      </c>
      <c r="D9" s="27" t="s">
        <v>27</v>
      </c>
      <c r="E9" s="28">
        <f t="shared" si="7"/>
        <v>6</v>
      </c>
      <c r="F9" s="30"/>
      <c r="G9" s="30"/>
      <c r="H9" s="26"/>
      <c r="I9" s="26"/>
      <c r="J9" s="26">
        <v>3</v>
      </c>
      <c r="K9" s="30">
        <f t="shared" si="2"/>
        <v>3</v>
      </c>
      <c r="L9" s="36">
        <v>6</v>
      </c>
      <c r="M9" s="26">
        <f t="shared" si="8"/>
        <v>18</v>
      </c>
      <c r="N9" s="24">
        <v>1</v>
      </c>
      <c r="O9" s="26">
        <v>9</v>
      </c>
      <c r="P9" s="26"/>
      <c r="Q9" s="26">
        <v>10</v>
      </c>
      <c r="R9" s="17">
        <f t="shared" si="4"/>
        <v>18</v>
      </c>
      <c r="S9" s="32">
        <v>60</v>
      </c>
      <c r="T9" s="32">
        <v>40</v>
      </c>
      <c r="U9" s="32">
        <v>30</v>
      </c>
      <c r="V9" s="33">
        <v>1.212</v>
      </c>
      <c r="W9" s="26">
        <f t="shared" si="5"/>
        <v>8.7264</v>
      </c>
      <c r="X9" s="26">
        <f t="shared" si="6"/>
        <v>7.272</v>
      </c>
      <c r="Y9" s="34">
        <v>1</v>
      </c>
      <c r="Z9" s="35">
        <v>70</v>
      </c>
      <c r="AA9" s="3">
        <f t="shared" si="0"/>
        <v>3.88888888888889</v>
      </c>
      <c r="AB9" s="3">
        <f t="shared" si="1"/>
        <v>52</v>
      </c>
    </row>
    <row r="10" customHeight="1" spans="1:28">
      <c r="A10" s="26" t="s">
        <v>25</v>
      </c>
      <c r="B10" s="26">
        <v>1736160</v>
      </c>
      <c r="C10" s="26" t="s">
        <v>28</v>
      </c>
      <c r="D10" s="27" t="s">
        <v>27</v>
      </c>
      <c r="E10" s="28">
        <f t="shared" si="7"/>
        <v>9</v>
      </c>
      <c r="F10" s="27">
        <v>1</v>
      </c>
      <c r="G10" s="27">
        <v>1</v>
      </c>
      <c r="H10" s="29">
        <v>2</v>
      </c>
      <c r="I10" s="29">
        <v>2</v>
      </c>
      <c r="J10" s="29">
        <v>3</v>
      </c>
      <c r="K10" s="30">
        <f t="shared" si="2"/>
        <v>9</v>
      </c>
      <c r="L10" s="18">
        <v>3</v>
      </c>
      <c r="M10" s="26">
        <f t="shared" si="8"/>
        <v>27</v>
      </c>
      <c r="N10" s="24">
        <v>3</v>
      </c>
      <c r="O10" s="26">
        <v>1</v>
      </c>
      <c r="P10" s="26"/>
      <c r="Q10" s="26">
        <v>3</v>
      </c>
      <c r="R10" s="17">
        <f t="shared" si="4"/>
        <v>81</v>
      </c>
      <c r="S10" s="32">
        <v>60</v>
      </c>
      <c r="T10" s="32">
        <v>40</v>
      </c>
      <c r="U10" s="32">
        <v>40</v>
      </c>
      <c r="V10" s="33">
        <v>3.636</v>
      </c>
      <c r="W10" s="26">
        <f t="shared" si="5"/>
        <v>13.0896</v>
      </c>
      <c r="X10" s="26">
        <f t="shared" si="6"/>
        <v>10.908</v>
      </c>
      <c r="Y10" s="34">
        <v>1</v>
      </c>
      <c r="Z10" s="35"/>
      <c r="AA10" s="3">
        <f t="shared" si="0"/>
        <v>0</v>
      </c>
      <c r="AB10" s="3">
        <f t="shared" si="1"/>
        <v>-81</v>
      </c>
    </row>
    <row r="11" customHeight="1" spans="1:28">
      <c r="A11" s="26" t="s">
        <v>25</v>
      </c>
      <c r="B11" s="26">
        <v>1736160</v>
      </c>
      <c r="C11" s="26" t="s">
        <v>28</v>
      </c>
      <c r="D11" s="27" t="s">
        <v>27</v>
      </c>
      <c r="E11" s="26">
        <f t="shared" si="7"/>
        <v>2</v>
      </c>
      <c r="F11" s="27">
        <v>1</v>
      </c>
      <c r="G11" s="27">
        <v>1</v>
      </c>
      <c r="H11" s="29">
        <v>2</v>
      </c>
      <c r="I11" s="29">
        <v>2</v>
      </c>
      <c r="J11" s="29">
        <v>3</v>
      </c>
      <c r="K11" s="30">
        <f t="shared" ref="K11" si="9">SUM(F11:J11)</f>
        <v>9</v>
      </c>
      <c r="L11" s="18">
        <v>2</v>
      </c>
      <c r="M11" s="26">
        <f t="shared" si="8"/>
        <v>18</v>
      </c>
      <c r="N11" s="24">
        <v>1</v>
      </c>
      <c r="O11" s="26">
        <v>4</v>
      </c>
      <c r="P11" s="26"/>
      <c r="Q11" s="26">
        <v>4</v>
      </c>
      <c r="R11" s="17">
        <f t="shared" si="4"/>
        <v>18</v>
      </c>
      <c r="S11" s="32">
        <v>60</v>
      </c>
      <c r="T11" s="32">
        <v>40</v>
      </c>
      <c r="U11" s="32">
        <v>30</v>
      </c>
      <c r="V11" s="33">
        <v>3.636</v>
      </c>
      <c r="W11" s="26">
        <f t="shared" si="5"/>
        <v>8.7264</v>
      </c>
      <c r="X11" s="26">
        <f t="shared" si="6"/>
        <v>7.272</v>
      </c>
      <c r="Y11" s="34">
        <v>1</v>
      </c>
      <c r="Z11" s="37"/>
    </row>
    <row r="12" customHeight="1" spans="1:28">
      <c r="N12" s="6">
        <f>SUBTOTAL(9,N4:N11)</f>
        <v>41</v>
      </c>
      <c r="R12" s="7">
        <f>SUBTOTAL(9,R4:R11)</f>
        <v>1001</v>
      </c>
      <c r="AA12" s="3" t="e">
        <f t="shared" si="0"/>
        <v>#DIV/0!</v>
      </c>
      <c r="AB12" s="3">
        <f t="shared" si="1"/>
        <v>-1001</v>
      </c>
    </row>
    <row r="14" customHeight="1" spans="1:28">
      <c r="F14" s="38" t="s">
        <v>29</v>
      </c>
      <c r="G14" s="39"/>
      <c r="H14" s="39"/>
      <c r="I14" s="39"/>
      <c r="J14" s="40"/>
      <c r="K14" s="41" t="s">
        <v>30</v>
      </c>
      <c r="L14" s="42"/>
      <c r="M14" s="41"/>
      <c r="N14" s="43"/>
      <c r="O14" s="44"/>
    </row>
    <row r="15" customHeight="1" spans="1:28">
      <c r="F15" s="45"/>
      <c r="G15" s="46"/>
      <c r="H15" s="46"/>
      <c r="I15" s="46"/>
      <c r="J15" s="47"/>
      <c r="K15" s="41"/>
      <c r="L15" s="42"/>
      <c r="M15" s="41"/>
      <c r="N15" s="43"/>
      <c r="O15" s="44"/>
      <c r="S15" s="8" t="s">
        <v>31</v>
      </c>
    </row>
    <row r="16" customHeight="1" spans="1:28">
      <c r="F16" s="41" t="s">
        <v>32</v>
      </c>
      <c r="G16" s="41"/>
      <c r="H16" s="41"/>
      <c r="I16" s="41"/>
      <c r="J16" s="41"/>
      <c r="K16" s="41" t="s">
        <v>33</v>
      </c>
      <c r="L16" s="42"/>
      <c r="M16" s="41"/>
      <c r="N16" s="43"/>
      <c r="O16" s="44"/>
      <c r="S16" s="8" t="s">
        <v>34</v>
      </c>
    </row>
    <row r="17" customHeight="1" spans="6:19">
      <c r="F17" s="48"/>
      <c r="G17" s="49"/>
      <c r="H17" s="49"/>
      <c r="I17" s="49"/>
      <c r="J17" s="50"/>
      <c r="K17" s="41"/>
      <c r="L17" s="42"/>
      <c r="M17" s="41"/>
      <c r="N17" s="43"/>
      <c r="O17" s="44"/>
      <c r="S17" s="8" t="s">
        <v>35</v>
      </c>
    </row>
    <row r="18" customHeight="1" spans="6:19">
      <c r="S18" s="8" t="s">
        <v>36</v>
      </c>
    </row>
  </sheetData>
  <autoFilter xmlns:etc="http://www.wps.cn/officeDocument/2017/etCustomData" ref="A1:AB11" etc:filterBottomFollowUsedRange="0">
    <extLst/>
  </autoFilter>
  <mergeCells count="32">
    <mergeCell ref="A1:Y1"/>
    <mergeCell ref="F2:J2"/>
    <mergeCell ref="K14:L14"/>
    <mergeCell ref="M14:O14"/>
    <mergeCell ref="K15:L15"/>
    <mergeCell ref="M15:O15"/>
    <mergeCell ref="F16:J16"/>
    <mergeCell ref="K16:L16"/>
    <mergeCell ref="M16:O16"/>
    <mergeCell ref="F17:J17"/>
    <mergeCell ref="K17:L17"/>
    <mergeCell ref="M17:O17"/>
    <mergeCell ref="A2:A3"/>
    <mergeCell ref="B2:B3"/>
    <mergeCell ref="C2:C3"/>
    <mergeCell ref="D2:D3"/>
    <mergeCell ref="E2:E3"/>
    <mergeCell ref="K2:K3"/>
    <mergeCell ref="L2:L3"/>
    <mergeCell ref="M2:M3"/>
    <mergeCell ref="N2:N3"/>
    <mergeCell ref="O2:O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F14:J15"/>
  </mergeCells>
  <pageMargins left="0" right="0" top="0" bottom="0" header="0" footer="0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0"/>
  <sheetViews>
    <sheetView workbookViewId="0">
      <selection activeCell="D10" sqref="A3:D10"/>
    </sheetView>
  </sheetViews>
  <sheetFormatPr defaultColWidth="9" defaultRowHeight="14" outlineLevelCol="3"/>
  <cols>
    <col min="1" max="3" width="5.37272727272727"/>
    <col min="4" max="4" width="21.5"/>
  </cols>
  <sheetData>
    <row r="3" ht="14.5" spans="1:4">
      <c r="A3" s="1" t="s">
        <v>37</v>
      </c>
      <c r="B3" s="1" t="s">
        <v>38</v>
      </c>
      <c r="C3" s="1" t="s">
        <v>39</v>
      </c>
      <c r="D3" s="1" t="s">
        <v>40</v>
      </c>
    </row>
    <row r="4" ht="14.5" spans="1:4">
      <c r="A4" s="1">
        <v>60</v>
      </c>
      <c r="B4" s="1"/>
      <c r="C4" s="1"/>
      <c r="D4" s="1"/>
    </row>
    <row r="5" ht="14.5" spans="1:4">
      <c r="A5" s="1"/>
      <c r="B5" s="1">
        <v>40</v>
      </c>
      <c r="C5" s="1"/>
      <c r="D5" s="1"/>
    </row>
    <row r="6" ht="14.5" spans="1:4">
      <c r="A6" s="1"/>
      <c r="B6" s="1"/>
      <c r="C6" s="1">
        <v>15</v>
      </c>
      <c r="D6" s="1">
        <v>2</v>
      </c>
    </row>
    <row r="7" ht="14.5" spans="1:4">
      <c r="A7" s="1"/>
      <c r="B7" s="1"/>
      <c r="C7" s="1">
        <v>20</v>
      </c>
      <c r="D7" s="1">
        <v>2</v>
      </c>
    </row>
    <row r="8" ht="14.5" spans="1:4">
      <c r="A8" s="1"/>
      <c r="B8" s="1"/>
      <c r="C8" s="1">
        <v>30</v>
      </c>
      <c r="D8" s="1">
        <v>2</v>
      </c>
    </row>
    <row r="9" ht="14.5" spans="1:4">
      <c r="A9" s="1"/>
      <c r="B9" s="1"/>
      <c r="C9" s="1">
        <v>40</v>
      </c>
      <c r="D9" s="1">
        <v>35</v>
      </c>
    </row>
    <row r="10" ht="14.5" spans="1:4">
      <c r="A10" s="1" t="s">
        <v>41</v>
      </c>
      <c r="B10" s="1"/>
      <c r="C10" s="1"/>
      <c r="D10" s="1">
        <v>41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R9" sqref="A1:R9"/>
    </sheetView>
  </sheetViews>
  <sheetFormatPr defaultColWidth="9" defaultRowHeight="14"/>
  <cols>
    <col min="1" max="2" width="11.5" customWidth="1"/>
    <col min="3" max="3" width="20.8727272727273" customWidth="1"/>
    <col min="4" max="4" width="11.5" customWidth="1"/>
    <col min="5" max="5" width="17.2545454545455" customWidth="1"/>
    <col min="6" max="6" width="22.6272727272727" customWidth="1"/>
    <col min="7" max="7" width="22.5" customWidth="1"/>
    <col min="8" max="8" width="17.6272727272727" customWidth="1"/>
    <col min="9" max="9" width="10.1272727272727" customWidth="1"/>
    <col min="10" max="11" width="4.87272727272727" customWidth="1"/>
    <col min="12" max="12" width="12.3727272727273" customWidth="1"/>
    <col min="13" max="15" width="3.12727272727273" customWidth="1"/>
    <col min="16" max="16" width="12.6272727272727" customWidth="1"/>
    <col min="17" max="17" width="12.1272727272727" customWidth="1"/>
    <col min="18" max="18" width="12.6272727272727" customWidth="1"/>
    <col min="19" max="19" width="8.62727272727273" customWidth="1"/>
  </cols>
  <sheetData>
    <row r="1" ht="14.5" spans="1:19">
      <c r="A1" s="1" t="s">
        <v>42</v>
      </c>
      <c r="B1" s="1" t="s">
        <v>43</v>
      </c>
      <c r="C1" s="1" t="s">
        <v>44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  <c r="I1" s="1" t="s">
        <v>50</v>
      </c>
      <c r="J1" s="1" t="s">
        <v>51</v>
      </c>
      <c r="K1" s="1" t="s">
        <v>51</v>
      </c>
      <c r="L1" s="1" t="s">
        <v>52</v>
      </c>
      <c r="M1" s="1" t="s">
        <v>37</v>
      </c>
      <c r="N1" s="1" t="s">
        <v>38</v>
      </c>
      <c r="O1" s="1" t="s">
        <v>39</v>
      </c>
      <c r="P1" s="1" t="s">
        <v>53</v>
      </c>
      <c r="Q1" s="1" t="s">
        <v>54</v>
      </c>
      <c r="R1" s="1" t="s">
        <v>55</v>
      </c>
      <c r="S1" s="1" t="s">
        <v>56</v>
      </c>
    </row>
    <row r="2" ht="14.5" spans="1:19">
      <c r="A2" s="1" t="s">
        <v>25</v>
      </c>
      <c r="B2" s="1">
        <v>1736161</v>
      </c>
      <c r="C2" s="1" t="s">
        <v>26</v>
      </c>
      <c r="D2" s="1" t="s">
        <v>57</v>
      </c>
      <c r="E2" s="1">
        <v>96</v>
      </c>
      <c r="F2" s="1">
        <v>9</v>
      </c>
      <c r="G2" s="1">
        <v>3</v>
      </c>
      <c r="H2" s="1">
        <v>27</v>
      </c>
      <c r="I2" s="1">
        <v>32</v>
      </c>
      <c r="J2" s="1">
        <v>1</v>
      </c>
      <c r="K2" s="1">
        <v>31</v>
      </c>
      <c r="L2" s="1">
        <v>864</v>
      </c>
      <c r="M2" s="1">
        <v>60</v>
      </c>
      <c r="N2" s="1">
        <v>40</v>
      </c>
      <c r="O2" s="1">
        <v>40</v>
      </c>
      <c r="P2" s="1">
        <v>3.636</v>
      </c>
      <c r="Q2" s="1">
        <v>13.0896</v>
      </c>
      <c r="R2" s="1">
        <v>10.908</v>
      </c>
      <c r="S2" s="1">
        <v>1</v>
      </c>
    </row>
    <row r="3" ht="14.5" spans="1:19">
      <c r="A3" s="1" t="s">
        <v>25</v>
      </c>
      <c r="B3" s="1">
        <v>1736159</v>
      </c>
      <c r="C3" s="1" t="s">
        <v>26</v>
      </c>
      <c r="D3" s="1" t="s">
        <v>57</v>
      </c>
      <c r="E3" s="1">
        <v>2</v>
      </c>
      <c r="F3" s="1">
        <v>1</v>
      </c>
      <c r="G3" s="1">
        <v>2</v>
      </c>
      <c r="H3" s="1">
        <v>2</v>
      </c>
      <c r="I3" s="1">
        <v>1</v>
      </c>
      <c r="J3" s="1">
        <v>1</v>
      </c>
      <c r="K3" s="1">
        <v>2</v>
      </c>
      <c r="L3" s="1">
        <v>2</v>
      </c>
      <c r="M3" s="1">
        <v>60</v>
      </c>
      <c r="N3" s="1">
        <v>40</v>
      </c>
      <c r="O3" s="1">
        <v>15</v>
      </c>
      <c r="P3" s="1">
        <v>0.404</v>
      </c>
      <c r="Q3" s="1">
        <v>0.9696</v>
      </c>
      <c r="R3" s="1">
        <v>0.808</v>
      </c>
      <c r="S3" s="1">
        <v>1</v>
      </c>
    </row>
    <row r="4" ht="14.5" spans="1:19">
      <c r="A4" s="1" t="s">
        <v>25</v>
      </c>
      <c r="B4" s="1">
        <v>1736159</v>
      </c>
      <c r="C4" s="1" t="s">
        <v>26</v>
      </c>
      <c r="D4" s="1" t="s">
        <v>57</v>
      </c>
      <c r="E4" s="1">
        <v>2</v>
      </c>
      <c r="F4" s="1">
        <v>1</v>
      </c>
      <c r="G4" s="1">
        <v>2</v>
      </c>
      <c r="H4" s="1">
        <v>2</v>
      </c>
      <c r="I4" s="1">
        <v>1</v>
      </c>
      <c r="J4" s="1">
        <v>3</v>
      </c>
      <c r="K4" s="1">
        <v>4</v>
      </c>
      <c r="L4" s="1">
        <v>2</v>
      </c>
      <c r="M4" s="1">
        <v>60</v>
      </c>
      <c r="N4" s="1">
        <v>40</v>
      </c>
      <c r="O4" s="1">
        <v>15</v>
      </c>
      <c r="P4" s="1">
        <v>0.404</v>
      </c>
      <c r="Q4" s="1">
        <v>0.9696</v>
      </c>
      <c r="R4" s="1">
        <v>0.808</v>
      </c>
      <c r="S4" s="1">
        <v>1</v>
      </c>
    </row>
    <row r="5" ht="14.5" spans="1:19">
      <c r="A5" s="1" t="s">
        <v>25</v>
      </c>
      <c r="B5" s="1">
        <v>1736159</v>
      </c>
      <c r="C5" s="1" t="s">
        <v>26</v>
      </c>
      <c r="D5" s="1" t="s">
        <v>57</v>
      </c>
      <c r="E5" s="1">
        <v>4</v>
      </c>
      <c r="F5" s="1">
        <v>2</v>
      </c>
      <c r="G5" s="1">
        <v>4</v>
      </c>
      <c r="H5" s="1">
        <v>8</v>
      </c>
      <c r="I5" s="1">
        <v>1</v>
      </c>
      <c r="J5" s="1">
        <v>5</v>
      </c>
      <c r="K5" s="1">
        <v>6</v>
      </c>
      <c r="L5" s="1">
        <v>8</v>
      </c>
      <c r="M5" s="1">
        <v>60</v>
      </c>
      <c r="N5" s="1">
        <v>40</v>
      </c>
      <c r="O5" s="1">
        <v>20</v>
      </c>
      <c r="P5" s="1">
        <v>0.808</v>
      </c>
      <c r="Q5" s="1">
        <v>3.8784</v>
      </c>
      <c r="R5" s="1">
        <v>3.232</v>
      </c>
      <c r="S5" s="1">
        <v>1</v>
      </c>
    </row>
    <row r="6" ht="14.5" spans="1:19">
      <c r="A6" s="1" t="s">
        <v>25</v>
      </c>
      <c r="B6" s="1">
        <v>1736159</v>
      </c>
      <c r="C6" s="1" t="s">
        <v>26</v>
      </c>
      <c r="D6" s="1" t="s">
        <v>57</v>
      </c>
      <c r="E6" s="1">
        <v>4</v>
      </c>
      <c r="F6" s="1">
        <v>2</v>
      </c>
      <c r="G6" s="1">
        <v>4</v>
      </c>
      <c r="H6" s="1">
        <v>8</v>
      </c>
      <c r="I6" s="1">
        <v>1</v>
      </c>
      <c r="J6" s="1">
        <v>7</v>
      </c>
      <c r="K6" s="1">
        <v>8</v>
      </c>
      <c r="L6" s="1">
        <v>8</v>
      </c>
      <c r="M6" s="1">
        <v>60</v>
      </c>
      <c r="N6" s="1">
        <v>40</v>
      </c>
      <c r="O6" s="1">
        <v>20</v>
      </c>
      <c r="P6" s="1">
        <v>0.808</v>
      </c>
      <c r="Q6" s="1">
        <v>3.8784</v>
      </c>
      <c r="R6" s="1">
        <v>3.232</v>
      </c>
      <c r="S6" s="1">
        <v>1</v>
      </c>
    </row>
    <row r="7" ht="14.5" spans="1:19">
      <c r="A7" s="1" t="s">
        <v>25</v>
      </c>
      <c r="B7" s="1">
        <v>1736159</v>
      </c>
      <c r="C7" s="1" t="s">
        <v>26</v>
      </c>
      <c r="D7" s="1" t="s">
        <v>57</v>
      </c>
      <c r="E7" s="1">
        <v>6</v>
      </c>
      <c r="F7" s="1">
        <v>3</v>
      </c>
      <c r="G7" s="1">
        <v>6</v>
      </c>
      <c r="H7" s="1">
        <v>18</v>
      </c>
      <c r="I7" s="1">
        <v>1</v>
      </c>
      <c r="J7" s="1">
        <v>9</v>
      </c>
      <c r="K7" s="1">
        <v>10</v>
      </c>
      <c r="L7" s="1">
        <v>18</v>
      </c>
      <c r="M7" s="1">
        <v>60</v>
      </c>
      <c r="N7" s="1">
        <v>40</v>
      </c>
      <c r="O7" s="1">
        <v>30</v>
      </c>
      <c r="P7" s="1">
        <v>1.212</v>
      </c>
      <c r="Q7" s="1">
        <v>8.7264</v>
      </c>
      <c r="R7" s="1">
        <v>7.272</v>
      </c>
      <c r="S7" s="1">
        <v>1</v>
      </c>
    </row>
    <row r="8" ht="14.5" spans="1:19">
      <c r="A8" s="1" t="s">
        <v>25</v>
      </c>
      <c r="B8" s="1">
        <v>1736160</v>
      </c>
      <c r="C8" s="1" t="s">
        <v>28</v>
      </c>
      <c r="D8" s="1" t="s">
        <v>57</v>
      </c>
      <c r="E8" s="1">
        <v>9</v>
      </c>
      <c r="F8" s="1">
        <v>9</v>
      </c>
      <c r="G8" s="1">
        <v>3</v>
      </c>
      <c r="H8" s="1">
        <v>27</v>
      </c>
      <c r="I8" s="1">
        <v>3</v>
      </c>
      <c r="J8" s="1">
        <v>1</v>
      </c>
      <c r="K8" s="1">
        <v>3</v>
      </c>
      <c r="L8" s="1">
        <v>81</v>
      </c>
      <c r="M8" s="1">
        <v>60</v>
      </c>
      <c r="N8" s="1">
        <v>40</v>
      </c>
      <c r="O8" s="1">
        <v>40</v>
      </c>
      <c r="P8" s="1">
        <v>3.636</v>
      </c>
      <c r="Q8" s="1">
        <v>13.0896</v>
      </c>
      <c r="R8" s="1">
        <v>10.908</v>
      </c>
      <c r="S8" s="1">
        <v>1</v>
      </c>
    </row>
    <row r="9" ht="14.5" spans="1:19">
      <c r="A9" s="1" t="s">
        <v>25</v>
      </c>
      <c r="B9" s="1">
        <v>1736160</v>
      </c>
      <c r="C9" s="1" t="s">
        <v>28</v>
      </c>
      <c r="D9" s="1" t="s">
        <v>57</v>
      </c>
      <c r="E9" s="1">
        <v>2</v>
      </c>
      <c r="F9" s="1">
        <v>9</v>
      </c>
      <c r="G9" s="1">
        <v>2</v>
      </c>
      <c r="H9" s="1">
        <v>18</v>
      </c>
      <c r="I9" s="1">
        <v>1</v>
      </c>
      <c r="J9" s="1">
        <v>4</v>
      </c>
      <c r="K9" s="1">
        <v>4</v>
      </c>
      <c r="L9" s="1">
        <v>18</v>
      </c>
      <c r="M9" s="1">
        <v>60</v>
      </c>
      <c r="N9" s="1">
        <v>40</v>
      </c>
      <c r="O9" s="1">
        <v>30</v>
      </c>
      <c r="P9" s="1">
        <v>3.636</v>
      </c>
      <c r="Q9" s="1">
        <v>8.7264</v>
      </c>
      <c r="R9" s="1">
        <v>7.272</v>
      </c>
      <c r="S9" s="1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G8693A8装箱单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2025-05-20T08:49:00Z</dcterms:created>
  <cp:lastPrinted>2025-11-20T06:39:00Z</cp:lastPrinted>
  <dcterms:modified xsi:type="dcterms:W3CDTF">2026-01-07T03:09:43Z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5759F45B33DA46BF9B7D5F3E57D315D8_13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