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tabRatio="376" activeTab="2"/>
  </bookViews>
  <sheets>
    <sheet name="ORDER SUMMARY " sheetId="2" r:id="rId1"/>
    <sheet name="UK" sheetId="3" r:id="rId2"/>
    <sheet name="US" sheetId="4" r:id="rId3"/>
  </sheets>
  <definedNames>
    <definedName name="_xlnm._FilterDatabase" localSheetId="0" hidden="1">'ORDER SUMMARY '!$A$1:$F$257</definedName>
    <definedName name="_xlnm._FilterDatabase" localSheetId="1" hidden="1">UK!$C$1:$C$167</definedName>
    <definedName name="_xlnm._FilterDatabase" localSheetId="2" hidden="1">US!$C$1:$C$234</definedName>
    <definedName name="_xlnm.Print_Area" localSheetId="0">'ORDER SUMMARY '!$A$1:$F$259</definedName>
    <definedName name="_xlnm.Print_Area" localSheetId="1">UK!$A$1:$O$181</definedName>
    <definedName name="_xlnm.Print_Area" localSheetId="2">US!$A$1:$O$255</definedName>
    <definedName name="_xlnm.Print_Titles" localSheetId="0">'ORDER SUMMARY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<sst xmlns="http://schemas.openxmlformats.org/spreadsheetml/2006/main" count="2646" uniqueCount="580">
  <si>
    <t># SKU</t>
  </si>
  <si>
    <t>DESCRIPTION</t>
  </si>
  <si>
    <t>UPC</t>
  </si>
  <si>
    <t>UK</t>
  </si>
  <si>
    <t>US</t>
  </si>
  <si>
    <t>TOTAL</t>
  </si>
  <si>
    <t>RBELTW22</t>
  </si>
  <si>
    <t>Belt  White ONE</t>
  </si>
  <si>
    <t>RHBT2222</t>
  </si>
  <si>
    <t>Blue Plaid Trews Hat</t>
  </si>
  <si>
    <t>RHRD2222</t>
  </si>
  <si>
    <t>Diamonds in the Rough Hat</t>
  </si>
  <si>
    <t>RHEF2222</t>
  </si>
  <si>
    <t>Eurostar Unisex Hat</t>
  </si>
  <si>
    <t>RHGR1111</t>
  </si>
  <si>
    <t>Greenside Hat</t>
  </si>
  <si>
    <t>RHBD2222</t>
  </si>
  <si>
    <t>Old Tom's Hat</t>
  </si>
  <si>
    <t>RHOR1111</t>
  </si>
  <si>
    <t>Orange Slice Hat</t>
  </si>
  <si>
    <t>RHAS2222</t>
  </si>
  <si>
    <t>Pars and Stripes Hat</t>
  </si>
  <si>
    <t>RHNP1111</t>
  </si>
  <si>
    <t>Pink Ticket Hat</t>
  </si>
  <si>
    <t>RHPU1111</t>
  </si>
  <si>
    <t>Purple Patch Hat</t>
  </si>
  <si>
    <t>RHST1111</t>
  </si>
  <si>
    <t>Royal Stewart Tartan Hat</t>
  </si>
  <si>
    <t>RHJD2222</t>
  </si>
  <si>
    <t>Trew Brit Hat</t>
  </si>
  <si>
    <t>RHYE1111</t>
  </si>
  <si>
    <t>YOLO Yellow Hat</t>
  </si>
  <si>
    <t>RHQY1111</t>
  </si>
  <si>
    <t>Pastel Yellow Hat</t>
  </si>
  <si>
    <t>RHQU1111</t>
  </si>
  <si>
    <t>Pastel Purple Hat</t>
  </si>
  <si>
    <t>RHQP1111</t>
  </si>
  <si>
    <t>Pastel Pink Hat</t>
  </si>
  <si>
    <t>RHUS2222</t>
  </si>
  <si>
    <t>USA Flag Hat</t>
  </si>
  <si>
    <t>RHRR2222</t>
  </si>
  <si>
    <t>Red Hat</t>
  </si>
  <si>
    <t>RHDW2222</t>
  </si>
  <si>
    <t>2025 NPD 2 - MNDF Hat</t>
  </si>
  <si>
    <t>RSEF3232</t>
  </si>
  <si>
    <t>Eurostar Men's Shorts 32</t>
  </si>
  <si>
    <t>RSEF3432</t>
  </si>
  <si>
    <t>Eurostar Men's Shorts 34</t>
  </si>
  <si>
    <t>RSEF3632</t>
  </si>
  <si>
    <t>Eurostar Men's Shorts 36</t>
  </si>
  <si>
    <t>RSGR3432</t>
  </si>
  <si>
    <t>Greenside Men's Shorts 34</t>
  </si>
  <si>
    <t>RSGR3632</t>
  </si>
  <si>
    <t>Greenside Men's Shorts 36</t>
  </si>
  <si>
    <t>RSGR3832</t>
  </si>
  <si>
    <t>Greenside Men's Shorts 38</t>
  </si>
  <si>
    <t>RSGR4032</t>
  </si>
  <si>
    <t>Greenside Men's Shorts 40</t>
  </si>
  <si>
    <t>RSGR4232</t>
  </si>
  <si>
    <t>Greenside Men's Shorts 42</t>
  </si>
  <si>
    <t>RSGR4432</t>
  </si>
  <si>
    <t>Greenside Men's Shorts 44</t>
  </si>
  <si>
    <t>RSOR3232</t>
  </si>
  <si>
    <t>Orange Slice Men's Shorts 32</t>
  </si>
  <si>
    <t>RSOR3432</t>
  </si>
  <si>
    <t>Orange Slice Men's Shorts 34</t>
  </si>
  <si>
    <t>RSOR3632</t>
  </si>
  <si>
    <t>Orange Slice Men's Shorts 36</t>
  </si>
  <si>
    <t>RSOR3832</t>
  </si>
  <si>
    <t>Orange Slice Men's Shorts 38</t>
  </si>
  <si>
    <t>RSOR4032</t>
  </si>
  <si>
    <t>Orange Slice Men's Shorts 40</t>
  </si>
  <si>
    <t>RSNP3032</t>
  </si>
  <si>
    <t>Pink Ticket Men's Shorts 30</t>
  </si>
  <si>
    <t>RSNP3232</t>
  </si>
  <si>
    <t>Pink Ticket Men's Shorts 32</t>
  </si>
  <si>
    <t>RSNP3432</t>
  </si>
  <si>
    <t>Pink Ticket Men's Shorts 34</t>
  </si>
  <si>
    <t>RSNP3632</t>
  </si>
  <si>
    <t>Pink Ticket Men's Shorts 36</t>
  </si>
  <si>
    <t>RSNP3832</t>
  </si>
  <si>
    <t>Pink Ticket Men's Shorts 38</t>
  </si>
  <si>
    <t>RSNP4032</t>
  </si>
  <si>
    <t>Pink Ticket Men's Shorts 40</t>
  </si>
  <si>
    <t>RSNP4232</t>
  </si>
  <si>
    <t>Pink Ticket Men's Shorts 42</t>
  </si>
  <si>
    <t>RSNP4432</t>
  </si>
  <si>
    <t>Pink Ticket Men's Shorts 44</t>
  </si>
  <si>
    <t>RSPU3032</t>
  </si>
  <si>
    <t>Purple Patch Men's Shorts 30</t>
  </si>
  <si>
    <t>RSPU3432</t>
  </si>
  <si>
    <t>Purple Patch Men's Shorts 34</t>
  </si>
  <si>
    <t>RSPU3632</t>
  </si>
  <si>
    <t>Purple Patch Men's Shorts 36</t>
  </si>
  <si>
    <t>RSPU3832</t>
  </si>
  <si>
    <t>Purple Patch Men's Shorts 38</t>
  </si>
  <si>
    <t>RSPU4032</t>
  </si>
  <si>
    <t>Purple Patch Men's Shorts 40</t>
  </si>
  <si>
    <t>RSPU4232</t>
  </si>
  <si>
    <t>Purple Patch Men's Shorts 42</t>
  </si>
  <si>
    <t>RSPU4432</t>
  </si>
  <si>
    <t>Purple Patch Men's Shorts 44</t>
  </si>
  <si>
    <t>RSQY3232</t>
  </si>
  <si>
    <t>Pastel Yellow Shorts 32</t>
  </si>
  <si>
    <t>RSQY3432</t>
  </si>
  <si>
    <t>Pastel Yellow Shorts 34</t>
  </si>
  <si>
    <t>RSQY3632</t>
  </si>
  <si>
    <t>Pastel Yellow Shorts 36</t>
  </si>
  <si>
    <t>RSQY3832</t>
  </si>
  <si>
    <t>Pastel Yellow Shorts 38</t>
  </si>
  <si>
    <t>RSQY4032</t>
  </si>
  <si>
    <t>Pastel Yellow Shorts 40</t>
  </si>
  <si>
    <t>RSQY4232</t>
  </si>
  <si>
    <t>Pastel Yellow Shorts 42</t>
  </si>
  <si>
    <t>RSQY4432</t>
  </si>
  <si>
    <t>Pastel Yellow Shorts 44</t>
  </si>
  <si>
    <t>RSQU3032</t>
  </si>
  <si>
    <t>Pastel Purple Shorts 30</t>
  </si>
  <si>
    <t>RSQU3232</t>
  </si>
  <si>
    <t>Pastel Purple Shorts 32</t>
  </si>
  <si>
    <t>RSQU3432</t>
  </si>
  <si>
    <t>Pastel Purple Shorts 34</t>
  </si>
  <si>
    <t>RSQU3632</t>
  </si>
  <si>
    <t>Pastel Purple Shorts 36</t>
  </si>
  <si>
    <t>RSQU3832</t>
  </si>
  <si>
    <t>Pastel Purple Shorts 38</t>
  </si>
  <si>
    <t>RSQU4032</t>
  </si>
  <si>
    <t>Pastel Purple Shorts 40</t>
  </si>
  <si>
    <t>RSQU4232</t>
  </si>
  <si>
    <t>Pastel Purple Shorts 42</t>
  </si>
  <si>
    <t>RSQP3232</t>
  </si>
  <si>
    <t>Pastel Pink Shorts 32</t>
  </si>
  <si>
    <t>RSQP3432</t>
  </si>
  <si>
    <t>Pastel Pink Shorts 34</t>
  </si>
  <si>
    <t>RSQP3632</t>
  </si>
  <si>
    <t>Pastel Pink Shorts 36</t>
  </si>
  <si>
    <t>RSQP3832</t>
  </si>
  <si>
    <t>Pastel Pink Shorts 38</t>
  </si>
  <si>
    <t>RSQP4032</t>
  </si>
  <si>
    <t>Pastel Pink Shorts 40</t>
  </si>
  <si>
    <t>RSQP4432</t>
  </si>
  <si>
    <t>Pastel Pink Shorts 44</t>
  </si>
  <si>
    <t>RSRR3032</t>
  </si>
  <si>
    <t>Red Men's Shorts 30</t>
  </si>
  <si>
    <t>RSRR3232</t>
  </si>
  <si>
    <t>Red Men's Shorts 32</t>
  </si>
  <si>
    <t>RSRR3432</t>
  </si>
  <si>
    <t>Red Men's Shorts 34</t>
  </si>
  <si>
    <t>RSRR3632</t>
  </si>
  <si>
    <t>Red Men's Shorts 36</t>
  </si>
  <si>
    <t>RSRR3832</t>
  </si>
  <si>
    <t>Red Men's Shorts 38</t>
  </si>
  <si>
    <t>RSRR4032</t>
  </si>
  <si>
    <t>Red Men's Shorts 40</t>
  </si>
  <si>
    <t>RSRR4232</t>
  </si>
  <si>
    <t>Red Men's Shorts 42</t>
  </si>
  <si>
    <t>RSRR4432</t>
  </si>
  <si>
    <t>Red Men's Shorts 44</t>
  </si>
  <si>
    <t>RSDW3032</t>
  </si>
  <si>
    <t>2025 NPD 2 - MNDF Shorts 30</t>
  </si>
  <si>
    <t>RSDW3232</t>
  </si>
  <si>
    <t>2025 NPD 2 - MNDF Shorts 32</t>
  </si>
  <si>
    <t>RSDW3432</t>
  </si>
  <si>
    <t>2025 NPD 2 - MNDF Shorts 34</t>
  </si>
  <si>
    <t>RSDW3632</t>
  </si>
  <si>
    <t>2025 NPD 2 - MNDF Shorts 36</t>
  </si>
  <si>
    <t>RSDW3832</t>
  </si>
  <si>
    <t>2025 NPD 2 - MNDF Shorts 38</t>
  </si>
  <si>
    <t>RSDW4032</t>
  </si>
  <si>
    <t>2025 NPD 2 - MNDF Shorts 40</t>
  </si>
  <si>
    <t>RSDW4232</t>
  </si>
  <si>
    <t>2025 NPD 2 - MNDF Shorts 42</t>
  </si>
  <si>
    <t>RSDW4432</t>
  </si>
  <si>
    <t>2025 NPD 2 - MNDF Shorts 44</t>
  </si>
  <si>
    <t>R2BT3232</t>
  </si>
  <si>
    <t>Blue Plaid Trews Men's Plus 2s 32</t>
  </si>
  <si>
    <t>R2BT3432</t>
  </si>
  <si>
    <t>Blue Plaid Trews Men's Plus 2s 34</t>
  </si>
  <si>
    <t>R2BT3632</t>
  </si>
  <si>
    <t>Blue Plaid Trews Men's Plus 2s 36</t>
  </si>
  <si>
    <t>R2BT3832</t>
  </si>
  <si>
    <t>Blue Plaid Trews Men's Plus 2s 38</t>
  </si>
  <si>
    <t>R2BT4032</t>
  </si>
  <si>
    <t>Blue Plaid Trews Men's Plus 2s 40</t>
  </si>
  <si>
    <t>R2BT4232</t>
  </si>
  <si>
    <t>Blue Plaid Trews Men's Plus 2s 42</t>
  </si>
  <si>
    <t>R2RD3232</t>
  </si>
  <si>
    <t>Diamonds in the Rough Plus 2s 32</t>
  </si>
  <si>
    <t>R2RD3432</t>
  </si>
  <si>
    <t>Diamonds in the Rough Plus 2s 34</t>
  </si>
  <si>
    <t>R2RD3632</t>
  </si>
  <si>
    <t>Diamonds in the Rough Plus 2s 36</t>
  </si>
  <si>
    <t>R2RD3832</t>
  </si>
  <si>
    <t>Diamonds in the Rough Plus 2s 38</t>
  </si>
  <si>
    <t>R2RD4032</t>
  </si>
  <si>
    <t>Diamonds in the Rough Plus 2s 40</t>
  </si>
  <si>
    <t>R2RD4232</t>
  </si>
  <si>
    <t>Diamonds in the Rough Plus 2s 42</t>
  </si>
  <si>
    <t>R2BD3232</t>
  </si>
  <si>
    <t>Old Tom's Plus Twos 32/32</t>
  </si>
  <si>
    <t>R2BD3432</t>
  </si>
  <si>
    <t>Old Tom's Plus Twos 34/32</t>
  </si>
  <si>
    <t>R2BD3632</t>
  </si>
  <si>
    <t>Old Tom's Plus Twos 36/32</t>
  </si>
  <si>
    <t>R2BD3832</t>
  </si>
  <si>
    <t>Old Tom's Plus Twos 38/32</t>
  </si>
  <si>
    <t>R2BD4032</t>
  </si>
  <si>
    <t>Old Tom's Plus Twos 40/32</t>
  </si>
  <si>
    <t>R2BD4232</t>
  </si>
  <si>
    <t>Old Tom's Plus Twos 42/32</t>
  </si>
  <si>
    <t>R2AS3232</t>
  </si>
  <si>
    <t>Pars and Stripes Men's Plus 2s 32</t>
  </si>
  <si>
    <t>R2AS3432</t>
  </si>
  <si>
    <t>Pars and Stripes Men's Plus 2s 34</t>
  </si>
  <si>
    <t>R2AS3632</t>
  </si>
  <si>
    <t>Pars and Stripes Men's Plus 2s 36</t>
  </si>
  <si>
    <t>R2AS3832</t>
  </si>
  <si>
    <t>Pars and Stripes Men's Plus 2s 38</t>
  </si>
  <si>
    <t>R2AS4032</t>
  </si>
  <si>
    <t>Pars and Stripes Men's Plus 2s 40</t>
  </si>
  <si>
    <t>R2AS4232</t>
  </si>
  <si>
    <t>Pars and Stripes Men's Plus 2s 42</t>
  </si>
  <si>
    <t>RPEF3232</t>
  </si>
  <si>
    <t>Eurostar Men's Trousers 32/32</t>
  </si>
  <si>
    <t>RPEF3430</t>
  </si>
  <si>
    <t>Eurostar Men's Trousers 34/30</t>
  </si>
  <si>
    <t>RPEF3432</t>
  </si>
  <si>
    <t>Eurostar Men's Trousers 34/32</t>
  </si>
  <si>
    <t>RPEF3434</t>
  </si>
  <si>
    <t>Eurostar Men's Trousers 34/34</t>
  </si>
  <si>
    <t>RPEF3630</t>
  </si>
  <si>
    <t>Eurostar Men's Trousers 36/30</t>
  </si>
  <si>
    <t>RPEF3632</t>
  </si>
  <si>
    <t>Eurostar Men's Trousers 36/32</t>
  </si>
  <si>
    <t>RPGR3030</t>
  </si>
  <si>
    <t>Greenside Men's Trousers 30/30</t>
  </si>
  <si>
    <t>RPGR3230</t>
  </si>
  <si>
    <t>Greenside Men's Trousers 32/30</t>
  </si>
  <si>
    <t>RPGR3232</t>
  </si>
  <si>
    <t>Greenside Men's Trousers 32/32</t>
  </si>
  <si>
    <t>RPGR3430</t>
  </si>
  <si>
    <t>Greenside Men's Trousers 34/30</t>
  </si>
  <si>
    <t>RPGR3432</t>
  </si>
  <si>
    <t>Greenside Men's Trousers 34/32</t>
  </si>
  <si>
    <t>RPGR3434</t>
  </si>
  <si>
    <t>Greenside Men's Trousers 34/34</t>
  </si>
  <si>
    <t>RPGR3630</t>
  </si>
  <si>
    <t>Greenside Men's Trousers 36/30</t>
  </si>
  <si>
    <t>RPGR3632</t>
  </si>
  <si>
    <t>Greenside Men's Trousers 36/32</t>
  </si>
  <si>
    <t>RPGR3634</t>
  </si>
  <si>
    <t>Greenside Men's Trousers 36/34</t>
  </si>
  <si>
    <t>RPGR3832</t>
  </si>
  <si>
    <t>Greenside Men's Trousers 38/32</t>
  </si>
  <si>
    <t>RPGR3834</t>
  </si>
  <si>
    <t>Greenside Men's Trousers 38/34</t>
  </si>
  <si>
    <t>RPGR4034</t>
  </si>
  <si>
    <t>Greenside Men's Trousers 40/34</t>
  </si>
  <si>
    <t>RPGR4234</t>
  </si>
  <si>
    <t>Greenside Men's Trousers 42/34</t>
  </si>
  <si>
    <t>RPOR3230</t>
  </si>
  <si>
    <t>Orange Slice Men's Trousers 32/30</t>
  </si>
  <si>
    <t>RPOR3232</t>
  </si>
  <si>
    <t>Orange Slice Men's Trousers 32/32</t>
  </si>
  <si>
    <t>RPOR3430</t>
  </si>
  <si>
    <t>Orange Slice Men's Trousers 34/30</t>
  </si>
  <si>
    <t>RPOR3432</t>
  </si>
  <si>
    <t>Orange Slice Men's Trousers 34/32</t>
  </si>
  <si>
    <t>RPOR3630</t>
  </si>
  <si>
    <t>Orange Slice Men's Trousers 36/30</t>
  </si>
  <si>
    <t>RPOR3632</t>
  </si>
  <si>
    <t>Orange Slice Men's Trousers 36/32</t>
  </si>
  <si>
    <t>RPOR3832</t>
  </si>
  <si>
    <t>Orange Slice Men's Trousers 38/32</t>
  </si>
  <si>
    <t>RPOR3834</t>
  </si>
  <si>
    <t>Orange Slice Men's Trousers 38/34</t>
  </si>
  <si>
    <t>RPOR4034</t>
  </si>
  <si>
    <t>Orange Slice Men's Trousers 40/34</t>
  </si>
  <si>
    <t>RPAS3230</t>
  </si>
  <si>
    <t>Pars and Stripes Men's Trousers 32/30</t>
  </si>
  <si>
    <t>RPAS3232</t>
  </si>
  <si>
    <t>Pars and Stripes Men's Trousers 32/32</t>
  </si>
  <si>
    <t>RPAS3430</t>
  </si>
  <si>
    <t>Pars and Stripes Men's Trousers 34/30</t>
  </si>
  <si>
    <t>RPAS3432</t>
  </si>
  <si>
    <t>Pars and Stripes Men's Trousers 34/32</t>
  </si>
  <si>
    <t>RPAS3434</t>
  </si>
  <si>
    <t>Pars and Stripes Men's Trousers 34/34</t>
  </si>
  <si>
    <t>RPAS3630</t>
  </si>
  <si>
    <t>Pars and Stripes Men's Trousers 36/30</t>
  </si>
  <si>
    <t>RPAS3632</t>
  </si>
  <si>
    <t>Pars and Stripes Men's Trousers 36/32</t>
  </si>
  <si>
    <t>RPAS3634</t>
  </si>
  <si>
    <t>Pars and Stripes Men's Trousers 36/34</t>
  </si>
  <si>
    <t>RPAS3830</t>
  </si>
  <si>
    <t>Pars and Stripes Men's Trousers 38/30</t>
  </si>
  <si>
    <t>RPAS3834</t>
  </si>
  <si>
    <t>Pars and Stripes Men's Trousers 38/34</t>
  </si>
  <si>
    <t>RPNP3030</t>
  </si>
  <si>
    <t>Pink Ticket Men's Trousers 30/30</t>
  </si>
  <si>
    <t>RPNP3230</t>
  </si>
  <si>
    <t>Pink Ticket Men's Trousers 32/30</t>
  </si>
  <si>
    <t>RPNP3232</t>
  </si>
  <si>
    <t>Pink Ticket Men's Trousers 32/32</t>
  </si>
  <si>
    <t>RPNP3430</t>
  </si>
  <si>
    <t>Pink Ticket Men's Trousers 34/30</t>
  </si>
  <si>
    <t>RPNP3432</t>
  </si>
  <si>
    <t>Pink Ticket Men's Trousers 34/32</t>
  </si>
  <si>
    <t>RPNP3434</t>
  </si>
  <si>
    <t>Pink Ticket Men's Trousers 34/34</t>
  </si>
  <si>
    <t>RPNP3630</t>
  </si>
  <si>
    <t>Pink Ticket Men's Trousers 36/30</t>
  </si>
  <si>
    <t>RPNP3632</t>
  </si>
  <si>
    <t>Pink Ticket Men's Trousers 36/32</t>
  </si>
  <si>
    <t>RPNP3832</t>
  </si>
  <si>
    <t>Pink Ticket Men's Trousers 38/32</t>
  </si>
  <si>
    <t>RPNP3834</t>
  </si>
  <si>
    <t>Pink Ticket Men's Trousers 38/34</t>
  </si>
  <si>
    <t>RPNP4034</t>
  </si>
  <si>
    <t>Pink Ticket Men's Trousers 40/34</t>
  </si>
  <si>
    <t>RPPU3030</t>
  </si>
  <si>
    <t>Purple Patch Men's Trousers 30/30</t>
  </si>
  <si>
    <t>RPPU3230</t>
  </si>
  <si>
    <t>Purple Patch Men's Trousers 32/30</t>
  </si>
  <si>
    <t>RPPU3232</t>
  </si>
  <si>
    <t>Purple Patch Men's Trousers 32/32</t>
  </si>
  <si>
    <t>RPPU3430</t>
  </si>
  <si>
    <t>Purple Patch Men's Trousers 34/30</t>
  </si>
  <si>
    <t>RPPU3432</t>
  </si>
  <si>
    <t>Purple Patch Men's Trousers 34/32</t>
  </si>
  <si>
    <t>RPPU3630</t>
  </si>
  <si>
    <t>Purple Patch Men's Trousers 36/30</t>
  </si>
  <si>
    <t>RPPU3632</t>
  </si>
  <si>
    <t>Purple Patch Men's Trousers 36/32</t>
  </si>
  <si>
    <t>RPPU3634</t>
  </si>
  <si>
    <t>Purple Patch Men's Trousers 36/34</t>
  </si>
  <si>
    <t>RPPU3832</t>
  </si>
  <si>
    <t>Purple Patch Men's Trousers 38/32</t>
  </si>
  <si>
    <t>RPPU3834</t>
  </si>
  <si>
    <t>Purple Patch Men's Trousers 38/34</t>
  </si>
  <si>
    <t>RPPU4034</t>
  </si>
  <si>
    <t>Purple Patch Men's Trousers 40/34</t>
  </si>
  <si>
    <t>RPPU4234</t>
  </si>
  <si>
    <t>Purple Patch Men's Trousers 42/34</t>
  </si>
  <si>
    <t>RPPU4434</t>
  </si>
  <si>
    <t>Purple Patch Men's Trousers 44/34</t>
  </si>
  <si>
    <t>RPST3230</t>
  </si>
  <si>
    <t>Royal Stewart Tartan Trousers 32/30</t>
  </si>
  <si>
    <t>RPST3232</t>
  </si>
  <si>
    <t>Royal Stewart Tartan Trousers 32/32</t>
  </si>
  <si>
    <t>RPST3430</t>
  </si>
  <si>
    <t>Royal Stewart Tartan Trousers 34/30</t>
  </si>
  <si>
    <t>RPST3432</t>
  </si>
  <si>
    <t>Royal Stewart Tartan Trousers 34/32</t>
  </si>
  <si>
    <t>RPST3434</t>
  </si>
  <si>
    <t>Royal Stewart Tartan Trousers 34/34</t>
  </si>
  <si>
    <t>RPST3630</t>
  </si>
  <si>
    <t>Royal Stewart Tartan Trousers 36/30</t>
  </si>
  <si>
    <t>RPST3632</t>
  </si>
  <si>
    <t>Royal Stewart Tartan Trousers 36/32</t>
  </si>
  <si>
    <t>RPST3634</t>
  </si>
  <si>
    <t>Royal Stewart Tartan Trousers 36/34</t>
  </si>
  <si>
    <t>RPST3832</t>
  </si>
  <si>
    <t>Royal Stewart Tartan Trousers 38/32</t>
  </si>
  <si>
    <t>RPST4234</t>
  </si>
  <si>
    <t>Royal Stewart Tartan Trousers 42/34</t>
  </si>
  <si>
    <t>RPYE3030</t>
  </si>
  <si>
    <t>YOLO Yellow Men's Trousers 30/30</t>
  </si>
  <si>
    <t>RPYE3230</t>
  </si>
  <si>
    <t>YOLO Yellow Men's Trousers 32/30</t>
  </si>
  <si>
    <t>RPYE3232</t>
  </si>
  <si>
    <t>YOLO Yellow Men's Trousers 32/32</t>
  </si>
  <si>
    <t>RPYE3430</t>
  </si>
  <si>
    <t>YOLO Yellow Men's Trousers 34/30</t>
  </si>
  <si>
    <t>RPYE3432</t>
  </si>
  <si>
    <t>YOLO Yellow Men's Trousers 34/32</t>
  </si>
  <si>
    <t>RPYE3434</t>
  </si>
  <si>
    <t>YOLO Yellow Men's Trousers 34/34</t>
  </si>
  <si>
    <t>RPYE3630</t>
  </si>
  <si>
    <t>YOLO Yellow Men's Trousers 36/30</t>
  </si>
  <si>
    <t>RPYE3632</t>
  </si>
  <si>
    <t>YOLO Yellow Men's Trousers 36/32</t>
  </si>
  <si>
    <t>RPYE3634</t>
  </si>
  <si>
    <t>YOLO Yellow Men's Trousers 36/34</t>
  </si>
  <si>
    <t>RPYE3832</t>
  </si>
  <si>
    <t>YOLO Yellow Men's Trousers 38/32</t>
  </si>
  <si>
    <t>RPYE4434</t>
  </si>
  <si>
    <t>YOLO Yellow Men's Trousers 44/34</t>
  </si>
  <si>
    <t>RPQY3230</t>
  </si>
  <si>
    <t>Pastel Yellow Trousers 32/30</t>
  </si>
  <si>
    <t>RPQY3232</t>
  </si>
  <si>
    <t>Pastel Yellow Trousers 32/32</t>
  </si>
  <si>
    <t>RPQY3430</t>
  </si>
  <si>
    <t>Pastel Yellow Trousers 34/30</t>
  </si>
  <si>
    <t>RPQY3432</t>
  </si>
  <si>
    <t>Pastel Yellow Trousers 34/32</t>
  </si>
  <si>
    <t>RPQY3434</t>
  </si>
  <si>
    <t>Pastel Yellow Trousers 34/34</t>
  </si>
  <si>
    <t>RPQY3630</t>
  </si>
  <si>
    <t>Pastel Yellow Trousers 36/30</t>
  </si>
  <si>
    <t>RPQY3632</t>
  </si>
  <si>
    <t>Pastel Yellow Trousers 36/32</t>
  </si>
  <si>
    <t>RPQY3832</t>
  </si>
  <si>
    <t>Pastel Yellow Trousers 38/32</t>
  </si>
  <si>
    <t>RPQU3232</t>
  </si>
  <si>
    <t>Pastel Purple Trousers 32/32</t>
  </si>
  <si>
    <t>RPQU3432</t>
  </si>
  <si>
    <t>Pastel Purple Trousers 34/32</t>
  </si>
  <si>
    <t>RPQU3434</t>
  </si>
  <si>
    <t>Pastel Purple Trousers 34/34</t>
  </si>
  <si>
    <t>RPQU3632</t>
  </si>
  <si>
    <t>Pastel Purple Trousers 36/32</t>
  </si>
  <si>
    <t>RPQU3832</t>
  </si>
  <si>
    <t>Pastel Purple Trousers 38/32</t>
  </si>
  <si>
    <t>RPQU4034</t>
  </si>
  <si>
    <t>Pastel Purple Trousers 40/34</t>
  </si>
  <si>
    <t>RPQP3030</t>
  </si>
  <si>
    <t>Pastel Pink Trousers 30/30</t>
  </si>
  <si>
    <t>RPQP3230</t>
  </si>
  <si>
    <t>Pastel Pink Trousers 32/30</t>
  </si>
  <si>
    <t>RPQP3232</t>
  </si>
  <si>
    <t>Pastel Pink Trousers 32/32</t>
  </si>
  <si>
    <t>RPQP3430</t>
  </si>
  <si>
    <t>Pastel Pink Trousers 34/30</t>
  </si>
  <si>
    <t>RPQP3432</t>
  </si>
  <si>
    <t>Pastel Pink Trousers 34/32</t>
  </si>
  <si>
    <t>RPQP3434</t>
  </si>
  <si>
    <t>Pastel Pink Trousers 34/34</t>
  </si>
  <si>
    <t>RPQP3630</t>
  </si>
  <si>
    <t>Pastel Pink Trousers 36/30</t>
  </si>
  <si>
    <t>RPQP3632</t>
  </si>
  <si>
    <t>Pastel Pink Trousers 36/32</t>
  </si>
  <si>
    <t>RPQP3832</t>
  </si>
  <si>
    <t>Pastel Pink Trousers 38/32</t>
  </si>
  <si>
    <t>RPUS3030</t>
  </si>
  <si>
    <t>USA Flag Trousers 30/30</t>
  </si>
  <si>
    <t>RPUS3230</t>
  </si>
  <si>
    <t>USA Flag Trousers 32/30</t>
  </si>
  <si>
    <t>RPUS3232</t>
  </si>
  <si>
    <t>USA Flag Trousers 32/32</t>
  </si>
  <si>
    <t>RPUS3430</t>
  </si>
  <si>
    <t>USA Flag Trousers 34/30</t>
  </si>
  <si>
    <t>RPUS3432</t>
  </si>
  <si>
    <t>USA Flag Trousers 34/32</t>
  </si>
  <si>
    <t>RPUS3434</t>
  </si>
  <si>
    <t>USA Flag Trousers 34/34</t>
  </si>
  <si>
    <t>RPUS3630</t>
  </si>
  <si>
    <t>USA Flag Trousers 36/30</t>
  </si>
  <si>
    <t>RPUS3632</t>
  </si>
  <si>
    <t>USA Flag Trousers 36/32</t>
  </si>
  <si>
    <t>RPUS3634</t>
  </si>
  <si>
    <t>USA Flag Trousers 36/34</t>
  </si>
  <si>
    <t>RPUS3832</t>
  </si>
  <si>
    <t>USA Flag Trousers 38/32</t>
  </si>
  <si>
    <t>RPUS4034</t>
  </si>
  <si>
    <t>USA Flag Trousers 40/34</t>
  </si>
  <si>
    <t>RPUS4234</t>
  </si>
  <si>
    <t>USA Flag Trousers 42/34</t>
  </si>
  <si>
    <t>RPRR3232</t>
  </si>
  <si>
    <t>Red Men's Trousers 32/32</t>
  </si>
  <si>
    <t>RPRR3430</t>
  </si>
  <si>
    <t>Red Men's Trousers 34/30</t>
  </si>
  <si>
    <t>RPRR3432</t>
  </si>
  <si>
    <t>Red Men's Trousers 34/32</t>
  </si>
  <si>
    <t>RPRR3434</t>
  </si>
  <si>
    <t>Red Men's Trousers 34/34</t>
  </si>
  <si>
    <t>RPRR3630</t>
  </si>
  <si>
    <t>Red Men's Trousers 36/30</t>
  </si>
  <si>
    <t>RPRR3632</t>
  </si>
  <si>
    <t>Red Men's Trousers 36/32</t>
  </si>
  <si>
    <t>RPRR3634</t>
  </si>
  <si>
    <t>Red Men's Trousers 36/34</t>
  </si>
  <si>
    <t>RPRR3832</t>
  </si>
  <si>
    <t>Red Men's Trousers 38/32</t>
  </si>
  <si>
    <t>RPRR3834</t>
  </si>
  <si>
    <t>Red Men's Trousers 38/34</t>
  </si>
  <si>
    <t>RPRR4434</t>
  </si>
  <si>
    <t>Red Men's Trousers 44/34</t>
  </si>
  <si>
    <t>RPDW3230</t>
  </si>
  <si>
    <t>2025 NPD 2 - MNDF Trousers 32/30</t>
  </si>
  <si>
    <t>RPDW3232</t>
  </si>
  <si>
    <t>2025 NPD 2 - MNDF Trousers 32/32</t>
  </si>
  <si>
    <t>RPDW3430</t>
  </si>
  <si>
    <t>2025 NPD 2 - MNDF Trousers 34/30</t>
  </si>
  <si>
    <t>RPDW3432</t>
  </si>
  <si>
    <t>2025 NPD 2 - MNDF Trousers 34/32</t>
  </si>
  <si>
    <t>RPDW3434</t>
  </si>
  <si>
    <t>2025 NPD 2 - MNDF Trousers 34/34</t>
  </si>
  <si>
    <t>RPDW3630</t>
  </si>
  <si>
    <t>2025 NPD 2 - MNDF Trousers 36/30</t>
  </si>
  <si>
    <t>RPDW3632</t>
  </si>
  <si>
    <t>2025 NPD 2 - MNDF Trousers 36/32</t>
  </si>
  <si>
    <t>RPDW3634</t>
  </si>
  <si>
    <t>2025 NPD 2 - MNDF Trousers 36/34</t>
  </si>
  <si>
    <t>RPDW3832</t>
  </si>
  <si>
    <t>2025 NPD 2 - MNDF Trousers 38/32</t>
  </si>
  <si>
    <t>RPDW3834</t>
  </si>
  <si>
    <t>2025 NPD 2 - MNDF Trousers 38/34</t>
  </si>
  <si>
    <t>RPDW4034</t>
  </si>
  <si>
    <t>2025 NPD 2 - MNDF Trousers 40/34</t>
  </si>
  <si>
    <t>RPDW4234</t>
  </si>
  <si>
    <t>2025 NPD 2 - MNDF Trousers 42/34</t>
  </si>
  <si>
    <t>RPDW4434</t>
  </si>
  <si>
    <t>2025 NPD 2 - MNDF Trousers 44/34</t>
  </si>
  <si>
    <t>RWKDW08R</t>
  </si>
  <si>
    <t>My Name'5 Doddie Tartan Ladies Skort 08R</t>
  </si>
  <si>
    <t>RWKDW10R</t>
  </si>
  <si>
    <t>My Name'5 Doddie Tartan Ladies Skort 10R</t>
  </si>
  <si>
    <t>RWKDW12R</t>
  </si>
  <si>
    <t>My Name'5 Doddie Tartan Ladies Skort 12R</t>
  </si>
  <si>
    <t>RWKDW14R</t>
  </si>
  <si>
    <t>My Name'5 Doddie Tartan Ladies Skort 14R</t>
  </si>
  <si>
    <t>RWKDW16R</t>
  </si>
  <si>
    <t>My Name'5 Doddie Tartan Ladies Skort 16R</t>
  </si>
  <si>
    <t>RWKDW18R</t>
  </si>
  <si>
    <t>My Name'5 Doddie Tartan Ladies Skort 18R</t>
  </si>
  <si>
    <t>PO:  DEW396UK</t>
  </si>
  <si>
    <t>POLO装箱单   2026-01</t>
  </si>
  <si>
    <t>DESC</t>
  </si>
  <si>
    <t>SIZE</t>
  </si>
  <si>
    <r>
      <rPr>
        <b/>
        <sz val="11"/>
        <color theme="1"/>
        <rFont val="Arial"/>
        <charset val="134"/>
      </rPr>
      <t>QTY</t>
    </r>
    <r>
      <rPr>
        <b/>
        <sz val="11"/>
        <color theme="1"/>
        <rFont val="宋体"/>
        <charset val="134"/>
      </rPr>
      <t>每箱数量</t>
    </r>
  </si>
  <si>
    <r>
      <rPr>
        <b/>
        <sz val="11"/>
        <color theme="1"/>
        <rFont val="Arial"/>
        <charset val="134"/>
      </rPr>
      <t>UK</t>
    </r>
    <r>
      <rPr>
        <b/>
        <sz val="11"/>
        <color theme="1"/>
        <rFont val="宋体"/>
        <charset val="134"/>
      </rPr>
      <t>英国数量</t>
    </r>
  </si>
  <si>
    <t>Dimension纸箱</t>
  </si>
  <si>
    <t>CARTON NO:</t>
  </si>
  <si>
    <t>箱数</t>
  </si>
  <si>
    <t>G.W.:</t>
  </si>
  <si>
    <t>N.W.:</t>
  </si>
  <si>
    <t>箱贴数量</t>
  </si>
  <si>
    <t>义乌</t>
  </si>
  <si>
    <t>60*30*40</t>
  </si>
  <si>
    <t>-</t>
  </si>
  <si>
    <t>安徽</t>
  </si>
  <si>
    <t>48*35*22.5</t>
  </si>
  <si>
    <t>My Name'5 Doddie Tartan Hat</t>
  </si>
  <si>
    <t>江西</t>
  </si>
  <si>
    <r>
      <rPr>
        <sz val="11"/>
        <color theme="1"/>
        <rFont val="等线"/>
        <charset val="134"/>
        <scheme val="minor"/>
      </rPr>
      <t>4</t>
    </r>
    <r>
      <rPr>
        <sz val="11"/>
        <color theme="1"/>
        <rFont val="等线"/>
        <charset val="134"/>
        <scheme val="minor"/>
      </rPr>
      <t>8</t>
    </r>
    <r>
      <rPr>
        <sz val="11"/>
        <color theme="1"/>
        <rFont val="等线"/>
        <charset val="134"/>
        <scheme val="minor"/>
      </rPr>
      <t>*3</t>
    </r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12</t>
    </r>
  </si>
  <si>
    <t>My Name'5 Doddie Tartan Shorts 30</t>
  </si>
  <si>
    <t>My Name'5 Doddie Tartan Shorts 32</t>
  </si>
  <si>
    <t>My Name'5 Doddie Tartan Shorts 34</t>
  </si>
  <si>
    <t>My Name'5 Doddie Tartan Shorts 36</t>
  </si>
  <si>
    <t>My Name'5 Doddie Tartan Shorts 38</t>
  </si>
  <si>
    <t>My Name'5 Doddie Tartan Shorts 40</t>
  </si>
  <si>
    <t>My Name'5 Doddie Tartan Shorts 42</t>
  </si>
  <si>
    <t>My Name'5 Doddie Tartan Shorts 44</t>
  </si>
  <si>
    <t>32/32</t>
  </si>
  <si>
    <t>34/32</t>
  </si>
  <si>
    <t>34/34</t>
  </si>
  <si>
    <t>36/30</t>
  </si>
  <si>
    <t>30/30</t>
  </si>
  <si>
    <t>32/30</t>
  </si>
  <si>
    <t>34/30</t>
  </si>
  <si>
    <t>36/32</t>
  </si>
  <si>
    <t>38/32</t>
  </si>
  <si>
    <t>38/34</t>
  </si>
  <si>
    <t>40/34</t>
  </si>
  <si>
    <t>36/34</t>
  </si>
  <si>
    <t>42/34</t>
  </si>
  <si>
    <t>44/34</t>
  </si>
  <si>
    <t>My Name'5 Doddie Tartan Trousers 32/30</t>
  </si>
  <si>
    <t>My Name'5 Doddie Tartan Trousers 32/32</t>
  </si>
  <si>
    <t>My Name'5 Doddie Tartan Trousers 34/30</t>
  </si>
  <si>
    <t>My Name'5 Doddie Tartan Trousers 34/32</t>
  </si>
  <si>
    <t>My Name'5 Doddie Tartan Trousers 34/34</t>
  </si>
  <si>
    <t>My Name'5 Doddie Tartan Trousers 36/30</t>
  </si>
  <si>
    <t>My Name'5 Doddie Tartan Trousers 36/32</t>
  </si>
  <si>
    <t>My Name'5 Doddie Tartan Trousers 36/34</t>
  </si>
  <si>
    <t>My Name'5 Doddie Tartan Trousers 38/32</t>
  </si>
  <si>
    <t>My Name'5 Doddie Tartan Trousers 38/34</t>
  </si>
  <si>
    <t>My Name'5 Doddie Tartan Trousers 40/34</t>
  </si>
  <si>
    <t>My Name'5 Doddie Tartan Trousers 42/34</t>
  </si>
  <si>
    <t>My Name'5 Doddie Tartan Trousers 44/34</t>
  </si>
  <si>
    <t>PO:  DEW396US</t>
  </si>
  <si>
    <t>QTY</t>
  </si>
  <si>
    <t>Dimension</t>
  </si>
  <si>
    <t>贴纸数量</t>
  </si>
  <si>
    <t>30款</t>
  </si>
  <si>
    <t>32款</t>
  </si>
  <si>
    <t>34款</t>
  </si>
  <si>
    <t>38/30</t>
  </si>
  <si>
    <t xml:space="preserve">34/34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</si>
</sst>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-* #,##0_-;\-* #,##0_-;_-* &quot;-&quot;??_-;_-@_-"/>
    <numFmt numFmtId="178" formatCode="0.00_ "/>
  </numFmts>
  <fonts count="30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Calibri"/>
      <charset val="134"/>
    </font>
    <font>
      <sz val="11"/>
      <color theme="1"/>
      <name val="Arial"/>
      <charset val="134"/>
    </font>
    <font>
      <sz val="14"/>
      <color theme="1"/>
      <name val="等线"/>
      <charset val="134"/>
      <scheme val="minor"/>
    </font>
    <font>
      <b/>
      <sz val="11"/>
      <color theme="1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</cellStyleXfs>
  <cellXfs count="11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77" fontId="6" fillId="3" borderId="1" xfId="1" applyNumberFormat="1" applyFont="1" applyFill="1" applyBorder="1" applyAlignment="1">
      <alignment horizontal="left"/>
    </xf>
    <xf numFmtId="0" fontId="6" fillId="3" borderId="1" xfId="0" applyFont="1" applyFill="1" applyBorder="1"/>
    <xf numFmtId="1" fontId="6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177" fontId="6" fillId="3" borderId="1" xfId="1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5" borderId="1" xfId="0" applyFont="1" applyFill="1" applyBorder="1"/>
    <xf numFmtId="177" fontId="0" fillId="3" borderId="1" xfId="1" applyNumberFormat="1" applyFont="1" applyFill="1" applyBorder="1" applyAlignment="1">
      <alignment horizontal="center"/>
    </xf>
    <xf numFmtId="177" fontId="0" fillId="3" borderId="1" xfId="1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8" fillId="0" borderId="0" xfId="0" applyFont="1"/>
    <xf numFmtId="177" fontId="6" fillId="0" borderId="1" xfId="1" applyNumberFormat="1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77" fontId="6" fillId="3" borderId="4" xfId="1" applyNumberFormat="1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177" fontId="6" fillId="3" borderId="4" xfId="1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6" fillId="6" borderId="1" xfId="0" applyFont="1" applyFill="1" applyBorder="1"/>
    <xf numFmtId="1" fontId="6" fillId="6" borderId="1" xfId="0" applyNumberFormat="1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177" fontId="0" fillId="3" borderId="4" xfId="1" applyNumberFormat="1" applyFont="1" applyFill="1" applyBorder="1" applyAlignment="1">
      <alignment horizontal="center"/>
    </xf>
    <xf numFmtId="177" fontId="6" fillId="0" borderId="4" xfId="1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1" xfId="0" applyFont="1" applyFill="1" applyBorder="1"/>
    <xf numFmtId="177" fontId="6" fillId="3" borderId="6" xfId="1" applyNumberFormat="1" applyFont="1" applyFill="1" applyBorder="1" applyAlignment="1">
      <alignment horizontal="left"/>
    </xf>
    <xf numFmtId="0" fontId="6" fillId="3" borderId="2" xfId="0" applyFont="1" applyFill="1" applyBorder="1"/>
    <xf numFmtId="1" fontId="6" fillId="0" borderId="2" xfId="0" applyNumberFormat="1" applyFont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1" fontId="7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/>
    <xf numFmtId="0" fontId="0" fillId="0" borderId="7" xfId="0" applyFill="1" applyBorder="1" applyAlignment="1">
      <alignment horizontal="center"/>
    </xf>
    <xf numFmtId="177" fontId="0" fillId="0" borderId="3" xfId="1" applyNumberFormat="1" applyFont="1" applyFill="1" applyBorder="1" applyAlignment="1">
      <alignment horizontal="center"/>
    </xf>
    <xf numFmtId="177" fontId="0" fillId="0" borderId="3" xfId="1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78" fontId="0" fillId="0" borderId="3" xfId="0" applyNumberFormat="1" applyFill="1" applyBorder="1" applyAlignment="1">
      <alignment horizont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center" vertical="center"/>
    </xf>
    <xf numFmtId="0" fontId="7" fillId="0" borderId="0" xfId="0" applyFont="1" applyFill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9" fillId="4" borderId="1" xfId="0" applyFont="1" applyFill="1" applyBorder="1" applyAlignment="1">
      <alignment horizontal="center"/>
    </xf>
    <xf numFmtId="177" fontId="6" fillId="0" borderId="1" xfId="1" applyNumberFormat="1" applyFont="1" applyFill="1" applyBorder="1" applyAlignment="1"/>
    <xf numFmtId="0" fontId="9" fillId="0" borderId="1" xfId="0" applyFont="1" applyFill="1" applyBorder="1" applyAlignment="1">
      <alignment horizontal="center"/>
    </xf>
    <xf numFmtId="177" fontId="6" fillId="3" borderId="1" xfId="1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auto="1"/>
      </font>
      <fill>
        <patternFill patternType="solid">
          <bgColor theme="5" tint="0.799951170384838"/>
        </patternFill>
      </fill>
    </dxf>
  </dxfs>
  <tableStyles count="0" defaultTableStyle="TableStyleMedium2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16.png"/><Relationship Id="rId3" Type="http://schemas.openxmlformats.org/officeDocument/2006/relationships/image" Target="../media/image3.png"/><Relationship Id="rId20" Type="http://schemas.openxmlformats.org/officeDocument/2006/relationships/image" Target="../media/image22.png"/><Relationship Id="rId2" Type="http://schemas.openxmlformats.org/officeDocument/2006/relationships/image" Target="../media/image17.png"/><Relationship Id="rId19" Type="http://schemas.openxmlformats.org/officeDocument/2006/relationships/image" Target="../media/image15.png"/><Relationship Id="rId18" Type="http://schemas.openxmlformats.org/officeDocument/2006/relationships/image" Target="../media/image14.png"/><Relationship Id="rId17" Type="http://schemas.openxmlformats.org/officeDocument/2006/relationships/image" Target="../media/image13.png"/><Relationship Id="rId16" Type="http://schemas.openxmlformats.org/officeDocument/2006/relationships/image" Target="../media/image21.png"/><Relationship Id="rId15" Type="http://schemas.openxmlformats.org/officeDocument/2006/relationships/image" Target="../media/image20.png"/><Relationship Id="rId14" Type="http://schemas.openxmlformats.org/officeDocument/2006/relationships/image" Target="../media/image19.png"/><Relationship Id="rId13" Type="http://schemas.openxmlformats.org/officeDocument/2006/relationships/image" Target="../media/image12.png"/><Relationship Id="rId12" Type="http://schemas.openxmlformats.org/officeDocument/2006/relationships/image" Target="../media/image10.png"/><Relationship Id="rId11" Type="http://schemas.openxmlformats.org/officeDocument/2006/relationships/image" Target="../media/image9.png"/><Relationship Id="rId10" Type="http://schemas.openxmlformats.org/officeDocument/2006/relationships/image" Target="../media/image8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318994</xdr:colOff>
      <xdr:row>168</xdr:row>
      <xdr:rowOff>112059</xdr:rowOff>
    </xdr:from>
    <xdr:to>
      <xdr:col>3</xdr:col>
      <xdr:colOff>160879</xdr:colOff>
      <xdr:row>191</xdr:row>
      <xdr:rowOff>131744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00" y="45255180"/>
          <a:ext cx="2620645" cy="405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690282</xdr:colOff>
      <xdr:row>169</xdr:row>
      <xdr:rowOff>168088</xdr:rowOff>
    </xdr:from>
    <xdr:to>
      <xdr:col>8</xdr:col>
      <xdr:colOff>347158</xdr:colOff>
      <xdr:row>193</xdr:row>
      <xdr:rowOff>11019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55235" y="45486320"/>
          <a:ext cx="4688840" cy="404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85725</xdr:colOff>
      <xdr:row>3</xdr:row>
      <xdr:rowOff>133350</xdr:rowOff>
    </xdr:from>
    <xdr:to>
      <xdr:col>15</xdr:col>
      <xdr:colOff>951865</xdr:colOff>
      <xdr:row>3</xdr:row>
      <xdr:rowOff>1104265</xdr:rowOff>
    </xdr:to>
    <xdr:pic>
      <xdr:nvPicPr>
        <xdr:cNvPr id="5" name="Picture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2785" y="951230"/>
          <a:ext cx="866140" cy="970915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4</xdr:row>
      <xdr:rowOff>76200</xdr:rowOff>
    </xdr:from>
    <xdr:to>
      <xdr:col>15</xdr:col>
      <xdr:colOff>1053465</xdr:colOff>
      <xdr:row>4</xdr:row>
      <xdr:rowOff>1072515</xdr:rowOff>
    </xdr:to>
    <xdr:pic>
      <xdr:nvPicPr>
        <xdr:cNvPr id="6" name="Pictur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68985" y="2094230"/>
          <a:ext cx="891540" cy="99631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5</xdr:row>
      <xdr:rowOff>66675</xdr:rowOff>
    </xdr:from>
    <xdr:to>
      <xdr:col>15</xdr:col>
      <xdr:colOff>1088390</xdr:colOff>
      <xdr:row>5</xdr:row>
      <xdr:rowOff>1019175</xdr:rowOff>
    </xdr:to>
    <xdr:pic>
      <xdr:nvPicPr>
        <xdr:cNvPr id="7" name="Picture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45160" y="3284855"/>
          <a:ext cx="105029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6</xdr:row>
      <xdr:rowOff>76200</xdr:rowOff>
    </xdr:from>
    <xdr:to>
      <xdr:col>15</xdr:col>
      <xdr:colOff>1040130</xdr:colOff>
      <xdr:row>6</xdr:row>
      <xdr:rowOff>1061720</xdr:rowOff>
    </xdr:to>
    <xdr:pic>
      <xdr:nvPicPr>
        <xdr:cNvPr id="9" name="Picture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345160" y="4494530"/>
          <a:ext cx="1002030" cy="98552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7</xdr:row>
      <xdr:rowOff>66675</xdr:rowOff>
    </xdr:from>
    <xdr:to>
      <xdr:col>15</xdr:col>
      <xdr:colOff>1007745</xdr:colOff>
      <xdr:row>7</xdr:row>
      <xdr:rowOff>1035685</xdr:rowOff>
    </xdr:to>
    <xdr:pic>
      <xdr:nvPicPr>
        <xdr:cNvPr id="10" name="Picture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383260" y="5685155"/>
          <a:ext cx="931545" cy="96901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8</xdr:row>
      <xdr:rowOff>95250</xdr:rowOff>
    </xdr:from>
    <xdr:to>
      <xdr:col>15</xdr:col>
      <xdr:colOff>1042035</xdr:colOff>
      <xdr:row>8</xdr:row>
      <xdr:rowOff>1108710</xdr:rowOff>
    </xdr:to>
    <xdr:pic>
      <xdr:nvPicPr>
        <xdr:cNvPr id="11" name="Picture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354685" y="6913880"/>
          <a:ext cx="994410" cy="101346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9</xdr:row>
      <xdr:rowOff>142875</xdr:rowOff>
    </xdr:from>
    <xdr:to>
      <xdr:col>15</xdr:col>
      <xdr:colOff>951865</xdr:colOff>
      <xdr:row>9</xdr:row>
      <xdr:rowOff>1095375</xdr:rowOff>
    </xdr:to>
    <xdr:pic>
      <xdr:nvPicPr>
        <xdr:cNvPr id="12" name="Picture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373735" y="8161655"/>
          <a:ext cx="88519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10</xdr:row>
      <xdr:rowOff>104775</xdr:rowOff>
    </xdr:from>
    <xdr:to>
      <xdr:col>15</xdr:col>
      <xdr:colOff>1012190</xdr:colOff>
      <xdr:row>10</xdr:row>
      <xdr:rowOff>1082040</xdr:rowOff>
    </xdr:to>
    <xdr:pic>
      <xdr:nvPicPr>
        <xdr:cNvPr id="14" name="Picture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364210" y="9323705"/>
          <a:ext cx="955040" cy="977265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11</xdr:row>
      <xdr:rowOff>123825</xdr:rowOff>
    </xdr:from>
    <xdr:to>
      <xdr:col>15</xdr:col>
      <xdr:colOff>862965</xdr:colOff>
      <xdr:row>11</xdr:row>
      <xdr:rowOff>994410</xdr:rowOff>
    </xdr:to>
    <xdr:pic>
      <xdr:nvPicPr>
        <xdr:cNvPr id="15" name="Picture 2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411835" y="10542905"/>
          <a:ext cx="758190" cy="870585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12</xdr:row>
      <xdr:rowOff>66675</xdr:rowOff>
    </xdr:from>
    <xdr:to>
      <xdr:col>15</xdr:col>
      <xdr:colOff>996315</xdr:colOff>
      <xdr:row>12</xdr:row>
      <xdr:rowOff>1074420</xdr:rowOff>
    </xdr:to>
    <xdr:pic>
      <xdr:nvPicPr>
        <xdr:cNvPr id="16" name="Picture 2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373735" y="11685905"/>
          <a:ext cx="929640" cy="100774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13</xdr:row>
      <xdr:rowOff>76200</xdr:rowOff>
    </xdr:from>
    <xdr:to>
      <xdr:col>15</xdr:col>
      <xdr:colOff>1004570</xdr:colOff>
      <xdr:row>13</xdr:row>
      <xdr:rowOff>1115060</xdr:rowOff>
    </xdr:to>
    <xdr:pic>
      <xdr:nvPicPr>
        <xdr:cNvPr id="17" name="Picture 3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335635" y="12895580"/>
          <a:ext cx="975995" cy="103886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14</xdr:row>
      <xdr:rowOff>57150</xdr:rowOff>
    </xdr:from>
    <xdr:to>
      <xdr:col>15</xdr:col>
      <xdr:colOff>1024890</xdr:colOff>
      <xdr:row>14</xdr:row>
      <xdr:rowOff>1090930</xdr:rowOff>
    </xdr:to>
    <xdr:pic>
      <xdr:nvPicPr>
        <xdr:cNvPr id="18" name="Picture 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364210" y="14076680"/>
          <a:ext cx="967740" cy="103378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15</xdr:row>
      <xdr:rowOff>142875</xdr:rowOff>
    </xdr:from>
    <xdr:to>
      <xdr:col>15</xdr:col>
      <xdr:colOff>1132467</xdr:colOff>
      <xdr:row>15</xdr:row>
      <xdr:rowOff>1095375</xdr:rowOff>
    </xdr:to>
    <xdr:pic>
      <xdr:nvPicPr>
        <xdr:cNvPr id="20" name="Picture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354685" y="15362555"/>
          <a:ext cx="108458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16</xdr:row>
      <xdr:rowOff>133350</xdr:rowOff>
    </xdr:from>
    <xdr:to>
      <xdr:col>15</xdr:col>
      <xdr:colOff>1151517</xdr:colOff>
      <xdr:row>16</xdr:row>
      <xdr:rowOff>1085850</xdr:rowOff>
    </xdr:to>
    <xdr:pic>
      <xdr:nvPicPr>
        <xdr:cNvPr id="22" name="Picture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373735" y="16553180"/>
          <a:ext cx="108458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17</xdr:row>
      <xdr:rowOff>0</xdr:rowOff>
    </xdr:from>
    <xdr:to>
      <xdr:col>15</xdr:col>
      <xdr:colOff>762000</xdr:colOff>
      <xdr:row>20</xdr:row>
      <xdr:rowOff>143963</xdr:rowOff>
    </xdr:to>
    <xdr:pic>
      <xdr:nvPicPr>
        <xdr:cNvPr id="23" name="Pictur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68985" y="17619980"/>
          <a:ext cx="600075" cy="692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21</xdr:row>
      <xdr:rowOff>66676</xdr:rowOff>
    </xdr:from>
    <xdr:to>
      <xdr:col>15</xdr:col>
      <xdr:colOff>847725</xdr:colOff>
      <xdr:row>25</xdr:row>
      <xdr:rowOff>11266</xdr:rowOff>
    </xdr:to>
    <xdr:pic>
      <xdr:nvPicPr>
        <xdr:cNvPr id="24" name="Picture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440410" y="18418175"/>
          <a:ext cx="714375" cy="675640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133351</xdr:colOff>
      <xdr:row>25</xdr:row>
      <xdr:rowOff>85726</xdr:rowOff>
    </xdr:from>
    <xdr:to>
      <xdr:col>15</xdr:col>
      <xdr:colOff>800101</xdr:colOff>
      <xdr:row>29</xdr:row>
      <xdr:rowOff>69828</xdr:rowOff>
    </xdr:to>
    <xdr:pic>
      <xdr:nvPicPr>
        <xdr:cNvPr id="25" name="Picture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440410" y="19168745"/>
          <a:ext cx="666750" cy="715010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30</xdr:row>
      <xdr:rowOff>104775</xdr:rowOff>
    </xdr:from>
    <xdr:to>
      <xdr:col>15</xdr:col>
      <xdr:colOff>779053</xdr:colOff>
      <xdr:row>34</xdr:row>
      <xdr:rowOff>104775</xdr:rowOff>
    </xdr:to>
    <xdr:pic>
      <xdr:nvPicPr>
        <xdr:cNvPr id="26" name="Picture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383260" y="20102195"/>
          <a:ext cx="702310" cy="73152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35</xdr:row>
      <xdr:rowOff>142875</xdr:rowOff>
    </xdr:from>
    <xdr:to>
      <xdr:col>15</xdr:col>
      <xdr:colOff>825823</xdr:colOff>
      <xdr:row>40</xdr:row>
      <xdr:rowOff>48111</xdr:rowOff>
    </xdr:to>
    <xdr:pic>
      <xdr:nvPicPr>
        <xdr:cNvPr id="27" name="Picture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402310" y="21054695"/>
          <a:ext cx="730250" cy="819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114301</xdr:colOff>
      <xdr:row>42</xdr:row>
      <xdr:rowOff>38101</xdr:rowOff>
    </xdr:from>
    <xdr:to>
      <xdr:col>15</xdr:col>
      <xdr:colOff>889715</xdr:colOff>
      <xdr:row>46</xdr:row>
      <xdr:rowOff>161925</xdr:rowOff>
    </xdr:to>
    <xdr:pic>
      <xdr:nvPicPr>
        <xdr:cNvPr id="28" name="Picture 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421360" y="22230080"/>
          <a:ext cx="775335" cy="855345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48</xdr:row>
      <xdr:rowOff>152401</xdr:rowOff>
    </xdr:from>
    <xdr:to>
      <xdr:col>15</xdr:col>
      <xdr:colOff>936027</xdr:colOff>
      <xdr:row>52</xdr:row>
      <xdr:rowOff>152401</xdr:rowOff>
    </xdr:to>
    <xdr:pic>
      <xdr:nvPicPr>
        <xdr:cNvPr id="29" name="Picture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440410" y="23441660"/>
          <a:ext cx="802640" cy="73152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190499</xdr:colOff>
      <xdr:row>54</xdr:row>
      <xdr:rowOff>82814</xdr:rowOff>
    </xdr:from>
    <xdr:to>
      <xdr:col>15</xdr:col>
      <xdr:colOff>866774</xdr:colOff>
      <xdr:row>58</xdr:row>
      <xdr:rowOff>157442</xdr:rowOff>
    </xdr:to>
    <xdr:pic>
      <xdr:nvPicPr>
        <xdr:cNvPr id="30" name="Picture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496925" y="24469090"/>
          <a:ext cx="676275" cy="805815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</xdr:colOff>
      <xdr:row>58</xdr:row>
      <xdr:rowOff>180530</xdr:rowOff>
    </xdr:from>
    <xdr:to>
      <xdr:col>15</xdr:col>
      <xdr:colOff>857250</xdr:colOff>
      <xdr:row>63</xdr:row>
      <xdr:rowOff>67236</xdr:rowOff>
    </xdr:to>
    <xdr:pic>
      <xdr:nvPicPr>
        <xdr:cNvPr id="31" name="Picture 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430885" y="25298400"/>
          <a:ext cx="733425" cy="800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63</xdr:row>
      <xdr:rowOff>38100</xdr:rowOff>
    </xdr:from>
    <xdr:to>
      <xdr:col>15</xdr:col>
      <xdr:colOff>870989</xdr:colOff>
      <xdr:row>67</xdr:row>
      <xdr:rowOff>0</xdr:rowOff>
    </xdr:to>
    <xdr:pic>
      <xdr:nvPicPr>
        <xdr:cNvPr id="32" name="Picture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497560" y="26070560"/>
          <a:ext cx="680085" cy="69342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67</xdr:row>
      <xdr:rowOff>123826</xdr:rowOff>
    </xdr:from>
    <xdr:to>
      <xdr:col>15</xdr:col>
      <xdr:colOff>885825</xdr:colOff>
      <xdr:row>72</xdr:row>
      <xdr:rowOff>38813</xdr:rowOff>
    </xdr:to>
    <xdr:pic>
      <xdr:nvPicPr>
        <xdr:cNvPr id="33" name="Picture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516610" y="26887805"/>
          <a:ext cx="676275" cy="82931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74</xdr:row>
      <xdr:rowOff>0</xdr:rowOff>
    </xdr:from>
    <xdr:to>
      <xdr:col>15</xdr:col>
      <xdr:colOff>1167392</xdr:colOff>
      <xdr:row>79</xdr:row>
      <xdr:rowOff>158750</xdr:rowOff>
    </xdr:to>
    <xdr:pic>
      <xdr:nvPicPr>
        <xdr:cNvPr id="34" name="Picture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421360" y="28044140"/>
          <a:ext cx="1052830" cy="10731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80</xdr:row>
      <xdr:rowOff>171450</xdr:rowOff>
    </xdr:from>
    <xdr:to>
      <xdr:col>15</xdr:col>
      <xdr:colOff>1083945</xdr:colOff>
      <xdr:row>86</xdr:row>
      <xdr:rowOff>140335</xdr:rowOff>
    </xdr:to>
    <xdr:pic>
      <xdr:nvPicPr>
        <xdr:cNvPr id="35" name="Picture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459460" y="29312870"/>
          <a:ext cx="931545" cy="1066165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88</xdr:row>
      <xdr:rowOff>38100</xdr:rowOff>
    </xdr:from>
    <xdr:to>
      <xdr:col>15</xdr:col>
      <xdr:colOff>1051560</xdr:colOff>
      <xdr:row>94</xdr:row>
      <xdr:rowOff>57150</xdr:rowOff>
    </xdr:to>
    <xdr:pic>
      <xdr:nvPicPr>
        <xdr:cNvPr id="36" name="Picture 1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3364210" y="30642560"/>
          <a:ext cx="994410" cy="111633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97</xdr:row>
      <xdr:rowOff>57150</xdr:rowOff>
    </xdr:from>
    <xdr:to>
      <xdr:col>15</xdr:col>
      <xdr:colOff>1094740</xdr:colOff>
      <xdr:row>103</xdr:row>
      <xdr:rowOff>14605</xdr:rowOff>
    </xdr:to>
    <xdr:pic>
      <xdr:nvPicPr>
        <xdr:cNvPr id="37" name="Picture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516610" y="32307530"/>
          <a:ext cx="885190" cy="1054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107</xdr:row>
      <xdr:rowOff>9525</xdr:rowOff>
    </xdr:from>
    <xdr:to>
      <xdr:col>15</xdr:col>
      <xdr:colOff>1098176</xdr:colOff>
      <xdr:row>112</xdr:row>
      <xdr:rowOff>163830</xdr:rowOff>
    </xdr:to>
    <xdr:pic>
      <xdr:nvPicPr>
        <xdr:cNvPr id="38" name="Picture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459460" y="34088705"/>
          <a:ext cx="945515" cy="106870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115</xdr:row>
      <xdr:rowOff>19050</xdr:rowOff>
    </xdr:from>
    <xdr:to>
      <xdr:col>15</xdr:col>
      <xdr:colOff>1072515</xdr:colOff>
      <xdr:row>121</xdr:row>
      <xdr:rowOff>17145</xdr:rowOff>
    </xdr:to>
    <xdr:pic>
      <xdr:nvPicPr>
        <xdr:cNvPr id="39" name="Picture 2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449935" y="35561270"/>
          <a:ext cx="929640" cy="109537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122</xdr:row>
      <xdr:rowOff>76200</xdr:rowOff>
    </xdr:from>
    <xdr:to>
      <xdr:col>15</xdr:col>
      <xdr:colOff>1150247</xdr:colOff>
      <xdr:row>128</xdr:row>
      <xdr:rowOff>132080</xdr:rowOff>
    </xdr:to>
    <xdr:pic>
      <xdr:nvPicPr>
        <xdr:cNvPr id="40" name="Picture 3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478510" y="36898580"/>
          <a:ext cx="978535" cy="115316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129</xdr:row>
      <xdr:rowOff>171450</xdr:rowOff>
    </xdr:from>
    <xdr:to>
      <xdr:col>15</xdr:col>
      <xdr:colOff>1098176</xdr:colOff>
      <xdr:row>136</xdr:row>
      <xdr:rowOff>29845</xdr:rowOff>
    </xdr:to>
    <xdr:pic>
      <xdr:nvPicPr>
        <xdr:cNvPr id="41" name="Picture 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449935" y="38273990"/>
          <a:ext cx="955040" cy="113855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139</xdr:row>
      <xdr:rowOff>19050</xdr:rowOff>
    </xdr:from>
    <xdr:to>
      <xdr:col>15</xdr:col>
      <xdr:colOff>1237242</xdr:colOff>
      <xdr:row>144</xdr:row>
      <xdr:rowOff>146050</xdr:rowOff>
    </xdr:to>
    <xdr:pic>
      <xdr:nvPicPr>
        <xdr:cNvPr id="42" name="Picture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459460" y="39950390"/>
          <a:ext cx="1084580" cy="10414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149</xdr:row>
      <xdr:rowOff>66675</xdr:rowOff>
    </xdr:from>
    <xdr:to>
      <xdr:col>15</xdr:col>
      <xdr:colOff>1284867</xdr:colOff>
      <xdr:row>154</xdr:row>
      <xdr:rowOff>158750</xdr:rowOff>
    </xdr:to>
    <xdr:pic>
      <xdr:nvPicPr>
        <xdr:cNvPr id="43" name="Picture 3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507085" y="41826815"/>
          <a:ext cx="1084580" cy="1006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230</xdr:row>
      <xdr:rowOff>63500</xdr:rowOff>
    </xdr:from>
    <xdr:to>
      <xdr:col>10</xdr:col>
      <xdr:colOff>220345</xdr:colOff>
      <xdr:row>253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8755" y="58268870"/>
          <a:ext cx="4734560" cy="405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733986</xdr:colOff>
      <xdr:row>228</xdr:row>
      <xdr:rowOff>113553</xdr:rowOff>
    </xdr:from>
    <xdr:to>
      <xdr:col>3</xdr:col>
      <xdr:colOff>47177</xdr:colOff>
      <xdr:row>254</xdr:row>
      <xdr:rowOff>10459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50645" y="57967880"/>
          <a:ext cx="2657475" cy="445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219075</xdr:colOff>
      <xdr:row>3</xdr:row>
      <xdr:rowOff>38100</xdr:rowOff>
    </xdr:from>
    <xdr:to>
      <xdr:col>15</xdr:col>
      <xdr:colOff>1085215</xdr:colOff>
      <xdr:row>3</xdr:row>
      <xdr:rowOff>1009015</xdr:rowOff>
    </xdr:to>
    <xdr:pic>
      <xdr:nvPicPr>
        <xdr:cNvPr id="5" name="Picture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725910" y="701040"/>
          <a:ext cx="866140" cy="97091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4</xdr:row>
      <xdr:rowOff>0</xdr:rowOff>
    </xdr:from>
    <xdr:to>
      <xdr:col>16</xdr:col>
      <xdr:colOff>0</xdr:colOff>
      <xdr:row>4</xdr:row>
      <xdr:rowOff>986117</xdr:rowOff>
    </xdr:to>
    <xdr:pic>
      <xdr:nvPicPr>
        <xdr:cNvPr id="6" name="Picture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78285" y="1720215"/>
          <a:ext cx="960120" cy="98552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5</xdr:row>
      <xdr:rowOff>28575</xdr:rowOff>
    </xdr:from>
    <xdr:to>
      <xdr:col>15</xdr:col>
      <xdr:colOff>948690</xdr:colOff>
      <xdr:row>5</xdr:row>
      <xdr:rowOff>1014692</xdr:rowOff>
    </xdr:to>
    <xdr:pic>
      <xdr:nvPicPr>
        <xdr:cNvPr id="8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563985" y="2806065"/>
          <a:ext cx="891540" cy="98552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6</xdr:row>
      <xdr:rowOff>66675</xdr:rowOff>
    </xdr:from>
    <xdr:to>
      <xdr:col>15</xdr:col>
      <xdr:colOff>1116965</xdr:colOff>
      <xdr:row>6</xdr:row>
      <xdr:rowOff>1019175</xdr:rowOff>
    </xdr:to>
    <xdr:pic>
      <xdr:nvPicPr>
        <xdr:cNvPr id="9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573510" y="3901440"/>
          <a:ext cx="105029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7</xdr:row>
      <xdr:rowOff>47625</xdr:rowOff>
    </xdr:from>
    <xdr:to>
      <xdr:col>15</xdr:col>
      <xdr:colOff>1097280</xdr:colOff>
      <xdr:row>7</xdr:row>
      <xdr:rowOff>1033145</xdr:rowOff>
    </xdr:to>
    <xdr:pic>
      <xdr:nvPicPr>
        <xdr:cNvPr id="10" name="Picture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02085" y="4939665"/>
          <a:ext cx="1002030" cy="98552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8</xdr:row>
      <xdr:rowOff>19050</xdr:rowOff>
    </xdr:from>
    <xdr:to>
      <xdr:col>15</xdr:col>
      <xdr:colOff>998220</xdr:colOff>
      <xdr:row>8</xdr:row>
      <xdr:rowOff>988060</xdr:rowOff>
    </xdr:to>
    <xdr:pic>
      <xdr:nvPicPr>
        <xdr:cNvPr id="11" name="Picture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573510" y="5968365"/>
          <a:ext cx="931545" cy="96901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9</xdr:row>
      <xdr:rowOff>38100</xdr:rowOff>
    </xdr:from>
    <xdr:to>
      <xdr:col>15</xdr:col>
      <xdr:colOff>1128395</xdr:colOff>
      <xdr:row>10</xdr:row>
      <xdr:rowOff>47028</xdr:rowOff>
    </xdr:to>
    <xdr:pic>
      <xdr:nvPicPr>
        <xdr:cNvPr id="13" name="Picture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02085" y="7044690"/>
          <a:ext cx="1033145" cy="106616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10</xdr:row>
      <xdr:rowOff>38100</xdr:rowOff>
    </xdr:from>
    <xdr:to>
      <xdr:col>15</xdr:col>
      <xdr:colOff>1089660</xdr:colOff>
      <xdr:row>10</xdr:row>
      <xdr:rowOff>1051560</xdr:rowOff>
    </xdr:to>
    <xdr:pic>
      <xdr:nvPicPr>
        <xdr:cNvPr id="15" name="Picture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02085" y="8101965"/>
          <a:ext cx="994410" cy="101346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127000</xdr:colOff>
      <xdr:row>11</xdr:row>
      <xdr:rowOff>0</xdr:rowOff>
    </xdr:from>
    <xdr:to>
      <xdr:col>15</xdr:col>
      <xdr:colOff>1012190</xdr:colOff>
      <xdr:row>11</xdr:row>
      <xdr:rowOff>952500</xdr:rowOff>
    </xdr:to>
    <xdr:pic>
      <xdr:nvPicPr>
        <xdr:cNvPr id="16" name="Picture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633835" y="9121140"/>
          <a:ext cx="88519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12</xdr:row>
      <xdr:rowOff>38100</xdr:rowOff>
    </xdr:from>
    <xdr:to>
      <xdr:col>15</xdr:col>
      <xdr:colOff>1050290</xdr:colOff>
      <xdr:row>12</xdr:row>
      <xdr:rowOff>1015365</xdr:rowOff>
    </xdr:to>
    <xdr:pic>
      <xdr:nvPicPr>
        <xdr:cNvPr id="17" name="Picture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02085" y="10216515"/>
          <a:ext cx="955040" cy="97726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38100</xdr:rowOff>
    </xdr:from>
    <xdr:to>
      <xdr:col>15</xdr:col>
      <xdr:colOff>1024890</xdr:colOff>
      <xdr:row>13</xdr:row>
      <xdr:rowOff>1045845</xdr:rowOff>
    </xdr:to>
    <xdr:pic>
      <xdr:nvPicPr>
        <xdr:cNvPr id="18" name="Picture 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02085" y="11273790"/>
          <a:ext cx="929640" cy="100774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14</xdr:row>
      <xdr:rowOff>38100</xdr:rowOff>
    </xdr:from>
    <xdr:to>
      <xdr:col>15</xdr:col>
      <xdr:colOff>961390</xdr:colOff>
      <xdr:row>14</xdr:row>
      <xdr:rowOff>944245</xdr:rowOff>
    </xdr:to>
    <xdr:pic>
      <xdr:nvPicPr>
        <xdr:cNvPr id="19" name="Picture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02085" y="12331065"/>
          <a:ext cx="866140" cy="90614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15</xdr:row>
      <xdr:rowOff>38100</xdr:rowOff>
    </xdr:from>
    <xdr:to>
      <xdr:col>15</xdr:col>
      <xdr:colOff>921385</xdr:colOff>
      <xdr:row>15</xdr:row>
      <xdr:rowOff>927735</xdr:rowOff>
    </xdr:to>
    <xdr:pic>
      <xdr:nvPicPr>
        <xdr:cNvPr id="20" name="Picture 2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02085" y="13388340"/>
          <a:ext cx="826135" cy="88963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16</xdr:row>
      <xdr:rowOff>38100</xdr:rowOff>
    </xdr:from>
    <xdr:to>
      <xdr:col>15</xdr:col>
      <xdr:colOff>1031240</xdr:colOff>
      <xdr:row>16</xdr:row>
      <xdr:rowOff>970915</xdr:rowOff>
    </xdr:to>
    <xdr:pic>
      <xdr:nvPicPr>
        <xdr:cNvPr id="21" name="Picture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02085" y="14445615"/>
          <a:ext cx="935990" cy="932815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17</xdr:row>
      <xdr:rowOff>38100</xdr:rowOff>
    </xdr:from>
    <xdr:to>
      <xdr:col>15</xdr:col>
      <xdr:colOff>1071245</xdr:colOff>
      <xdr:row>18</xdr:row>
      <xdr:rowOff>19685</xdr:rowOff>
    </xdr:to>
    <xdr:pic>
      <xdr:nvPicPr>
        <xdr:cNvPr id="22" name="Picture 3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602085" y="15502890"/>
          <a:ext cx="975995" cy="103886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18</xdr:row>
      <xdr:rowOff>38100</xdr:rowOff>
    </xdr:from>
    <xdr:to>
      <xdr:col>15</xdr:col>
      <xdr:colOff>1062990</xdr:colOff>
      <xdr:row>19</xdr:row>
      <xdr:rowOff>14605</xdr:rowOff>
    </xdr:to>
    <xdr:pic>
      <xdr:nvPicPr>
        <xdr:cNvPr id="23" name="Picture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602085" y="16560165"/>
          <a:ext cx="967740" cy="103378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19</xdr:row>
      <xdr:rowOff>38100</xdr:rowOff>
    </xdr:from>
    <xdr:to>
      <xdr:col>16</xdr:col>
      <xdr:colOff>0</xdr:colOff>
      <xdr:row>19</xdr:row>
      <xdr:rowOff>990600</xdr:rowOff>
    </xdr:to>
    <xdr:pic>
      <xdr:nvPicPr>
        <xdr:cNvPr id="24" name="Picture 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02085" y="17617440"/>
          <a:ext cx="103632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20</xdr:row>
      <xdr:rowOff>38100</xdr:rowOff>
    </xdr:from>
    <xdr:to>
      <xdr:col>16</xdr:col>
      <xdr:colOff>0</xdr:colOff>
      <xdr:row>20</xdr:row>
      <xdr:rowOff>990600</xdr:rowOff>
    </xdr:to>
    <xdr:pic>
      <xdr:nvPicPr>
        <xdr:cNvPr id="25" name="Picture 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02085" y="18674715"/>
          <a:ext cx="1036320" cy="952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171451</xdr:colOff>
      <xdr:row>21</xdr:row>
      <xdr:rowOff>0</xdr:rowOff>
    </xdr:from>
    <xdr:to>
      <xdr:col>15</xdr:col>
      <xdr:colOff>878751</xdr:colOff>
      <xdr:row>25</xdr:row>
      <xdr:rowOff>85725</xdr:rowOff>
    </xdr:to>
    <xdr:pic>
      <xdr:nvPicPr>
        <xdr:cNvPr id="28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78285" y="19693890"/>
          <a:ext cx="706755" cy="81724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</xdr:colOff>
      <xdr:row>25</xdr:row>
      <xdr:rowOff>152400</xdr:rowOff>
    </xdr:from>
    <xdr:to>
      <xdr:col>15</xdr:col>
      <xdr:colOff>933450</xdr:colOff>
      <xdr:row>30</xdr:row>
      <xdr:rowOff>14061</xdr:rowOff>
    </xdr:to>
    <xdr:pic>
      <xdr:nvPicPr>
        <xdr:cNvPr id="29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21135" y="20577810"/>
          <a:ext cx="819150" cy="77597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180976</xdr:colOff>
      <xdr:row>31</xdr:row>
      <xdr:rowOff>9525</xdr:rowOff>
    </xdr:from>
    <xdr:to>
      <xdr:col>15</xdr:col>
      <xdr:colOff>862698</xdr:colOff>
      <xdr:row>35</xdr:row>
      <xdr:rowOff>0</xdr:rowOff>
    </xdr:to>
    <xdr:pic>
      <xdr:nvPicPr>
        <xdr:cNvPr id="30" name="Picture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87810" y="21532215"/>
          <a:ext cx="681355" cy="721995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180976</xdr:colOff>
      <xdr:row>35</xdr:row>
      <xdr:rowOff>133350</xdr:rowOff>
    </xdr:from>
    <xdr:to>
      <xdr:col>15</xdr:col>
      <xdr:colOff>883292</xdr:colOff>
      <xdr:row>39</xdr:row>
      <xdr:rowOff>133350</xdr:rowOff>
    </xdr:to>
    <xdr:pic>
      <xdr:nvPicPr>
        <xdr:cNvPr id="31" name="Picture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87810" y="22387560"/>
          <a:ext cx="702310" cy="73152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40</xdr:row>
      <xdr:rowOff>104776</xdr:rowOff>
    </xdr:from>
    <xdr:to>
      <xdr:col>15</xdr:col>
      <xdr:colOff>919700</xdr:colOff>
      <xdr:row>45</xdr:row>
      <xdr:rowOff>19051</xdr:rowOff>
    </xdr:to>
    <xdr:pic>
      <xdr:nvPicPr>
        <xdr:cNvPr id="32" name="Picture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687810" y="23273385"/>
          <a:ext cx="738505" cy="82867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46</xdr:row>
      <xdr:rowOff>95250</xdr:rowOff>
    </xdr:from>
    <xdr:to>
      <xdr:col>15</xdr:col>
      <xdr:colOff>942340</xdr:colOff>
      <xdr:row>51</xdr:row>
      <xdr:rowOff>116691</xdr:rowOff>
    </xdr:to>
    <xdr:pic>
      <xdr:nvPicPr>
        <xdr:cNvPr id="33" name="Picture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583035" y="24361140"/>
          <a:ext cx="866140" cy="93535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152401</xdr:colOff>
      <xdr:row>53</xdr:row>
      <xdr:rowOff>123825</xdr:rowOff>
    </xdr:from>
    <xdr:to>
      <xdr:col>15</xdr:col>
      <xdr:colOff>952501</xdr:colOff>
      <xdr:row>58</xdr:row>
      <xdr:rowOff>100084</xdr:rowOff>
    </xdr:to>
    <xdr:pic>
      <xdr:nvPicPr>
        <xdr:cNvPr id="34" name="Picture 2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59235" y="25669875"/>
          <a:ext cx="800100" cy="89027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61</xdr:row>
      <xdr:rowOff>19050</xdr:rowOff>
    </xdr:from>
    <xdr:to>
      <xdr:col>15</xdr:col>
      <xdr:colOff>1060187</xdr:colOff>
      <xdr:row>66</xdr:row>
      <xdr:rowOff>19050</xdr:rowOff>
    </xdr:to>
    <xdr:pic>
      <xdr:nvPicPr>
        <xdr:cNvPr id="35" name="Picture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78285" y="27028140"/>
          <a:ext cx="888365" cy="914400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68</xdr:row>
      <xdr:rowOff>66675</xdr:rowOff>
    </xdr:from>
    <xdr:to>
      <xdr:col>15</xdr:col>
      <xdr:colOff>1004015</xdr:colOff>
      <xdr:row>73</xdr:row>
      <xdr:rowOff>9525</xdr:rowOff>
    </xdr:to>
    <xdr:pic>
      <xdr:nvPicPr>
        <xdr:cNvPr id="36" name="Picture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735435" y="28355925"/>
          <a:ext cx="775335" cy="8572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153520</xdr:colOff>
      <xdr:row>75</xdr:row>
      <xdr:rowOff>85725</xdr:rowOff>
    </xdr:from>
    <xdr:to>
      <xdr:col>15</xdr:col>
      <xdr:colOff>1115545</xdr:colOff>
      <xdr:row>80</xdr:row>
      <xdr:rowOff>48459</xdr:rowOff>
    </xdr:to>
    <xdr:pic>
      <xdr:nvPicPr>
        <xdr:cNvPr id="37" name="Picture 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59870" y="29655135"/>
          <a:ext cx="962025" cy="876935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81</xdr:row>
      <xdr:rowOff>152400</xdr:rowOff>
    </xdr:from>
    <xdr:to>
      <xdr:col>15</xdr:col>
      <xdr:colOff>932815</xdr:colOff>
      <xdr:row>87</xdr:row>
      <xdr:rowOff>100293</xdr:rowOff>
    </xdr:to>
    <xdr:pic>
      <xdr:nvPicPr>
        <xdr:cNvPr id="38" name="Picture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573510" y="30819090"/>
          <a:ext cx="866140" cy="104457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88</xdr:row>
      <xdr:rowOff>0</xdr:rowOff>
    </xdr:from>
    <xdr:to>
      <xdr:col>15</xdr:col>
      <xdr:colOff>996315</xdr:colOff>
      <xdr:row>93</xdr:row>
      <xdr:rowOff>124386</xdr:rowOff>
    </xdr:to>
    <xdr:pic>
      <xdr:nvPicPr>
        <xdr:cNvPr id="39" name="Picture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35410" y="31946850"/>
          <a:ext cx="967740" cy="1038225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93</xdr:row>
      <xdr:rowOff>171450</xdr:rowOff>
    </xdr:from>
    <xdr:to>
      <xdr:col>15</xdr:col>
      <xdr:colOff>1078230</xdr:colOff>
      <xdr:row>99</xdr:row>
      <xdr:rowOff>122293</xdr:rowOff>
    </xdr:to>
    <xdr:pic>
      <xdr:nvPicPr>
        <xdr:cNvPr id="40" name="Picture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583035" y="33032700"/>
          <a:ext cx="1002030" cy="104775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100</xdr:row>
      <xdr:rowOff>0</xdr:rowOff>
    </xdr:from>
    <xdr:to>
      <xdr:col>15</xdr:col>
      <xdr:colOff>1080770</xdr:colOff>
      <xdr:row>105</xdr:row>
      <xdr:rowOff>83259</xdr:rowOff>
    </xdr:to>
    <xdr:pic>
      <xdr:nvPicPr>
        <xdr:cNvPr id="41" name="Picture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54460" y="34141410"/>
          <a:ext cx="1033145" cy="1149985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106</xdr:row>
      <xdr:rowOff>66675</xdr:rowOff>
    </xdr:from>
    <xdr:to>
      <xdr:col>15</xdr:col>
      <xdr:colOff>1035567</xdr:colOff>
      <xdr:row>110</xdr:row>
      <xdr:rowOff>156322</xdr:rowOff>
    </xdr:to>
    <xdr:pic>
      <xdr:nvPicPr>
        <xdr:cNvPr id="42" name="Picture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792585" y="35495865"/>
          <a:ext cx="749300" cy="93535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114</xdr:row>
      <xdr:rowOff>57150</xdr:rowOff>
    </xdr:from>
    <xdr:to>
      <xdr:col>16</xdr:col>
      <xdr:colOff>0</xdr:colOff>
      <xdr:row>120</xdr:row>
      <xdr:rowOff>15875</xdr:rowOff>
    </xdr:to>
    <xdr:pic>
      <xdr:nvPicPr>
        <xdr:cNvPr id="43" name="Picture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78285" y="37063680"/>
          <a:ext cx="960120" cy="105600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122</xdr:row>
      <xdr:rowOff>180975</xdr:rowOff>
    </xdr:from>
    <xdr:to>
      <xdr:col>16</xdr:col>
      <xdr:colOff>0</xdr:colOff>
      <xdr:row>128</xdr:row>
      <xdr:rowOff>149860</xdr:rowOff>
    </xdr:to>
    <xdr:pic>
      <xdr:nvPicPr>
        <xdr:cNvPr id="44" name="Picture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802110" y="38650545"/>
          <a:ext cx="836295" cy="1066165"/>
        </a:xfrm>
        <a:prstGeom prst="rect">
          <a:avLst/>
        </a:prstGeom>
      </xdr:spPr>
    </xdr:pic>
    <xdr:clientData/>
  </xdr:twoCellAnchor>
  <xdr:twoCellAnchor editAs="oneCell">
    <xdr:from>
      <xdr:col>15</xdr:col>
      <xdr:colOff>180414</xdr:colOff>
      <xdr:row>131</xdr:row>
      <xdr:rowOff>20731</xdr:rowOff>
    </xdr:from>
    <xdr:to>
      <xdr:col>16</xdr:col>
      <xdr:colOff>0</xdr:colOff>
      <xdr:row>137</xdr:row>
      <xdr:rowOff>106456</xdr:rowOff>
    </xdr:to>
    <xdr:pic>
      <xdr:nvPicPr>
        <xdr:cNvPr id="45" name="Picture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87175" y="40135810"/>
          <a:ext cx="951230" cy="1183005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139</xdr:row>
      <xdr:rowOff>19050</xdr:rowOff>
    </xdr:from>
    <xdr:to>
      <xdr:col>16</xdr:col>
      <xdr:colOff>0</xdr:colOff>
      <xdr:row>145</xdr:row>
      <xdr:rowOff>19050</xdr:rowOff>
    </xdr:to>
    <xdr:pic>
      <xdr:nvPicPr>
        <xdr:cNvPr id="46" name="Picture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06860" y="41597580"/>
          <a:ext cx="931545" cy="1097280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147</xdr:row>
      <xdr:rowOff>76200</xdr:rowOff>
    </xdr:from>
    <xdr:to>
      <xdr:col>16</xdr:col>
      <xdr:colOff>0</xdr:colOff>
      <xdr:row>153</xdr:row>
      <xdr:rowOff>33655</xdr:rowOff>
    </xdr:to>
    <xdr:pic>
      <xdr:nvPicPr>
        <xdr:cNvPr id="47" name="Picture 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754485" y="43117770"/>
          <a:ext cx="883920" cy="1054735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155</xdr:row>
      <xdr:rowOff>180975</xdr:rowOff>
    </xdr:from>
    <xdr:to>
      <xdr:col>16</xdr:col>
      <xdr:colOff>0</xdr:colOff>
      <xdr:row>161</xdr:row>
      <xdr:rowOff>163830</xdr:rowOff>
    </xdr:to>
    <xdr:pic>
      <xdr:nvPicPr>
        <xdr:cNvPr id="48" name="Picture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97335" y="44685585"/>
          <a:ext cx="941070" cy="1080135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</xdr:colOff>
      <xdr:row>165</xdr:row>
      <xdr:rowOff>123825</xdr:rowOff>
    </xdr:from>
    <xdr:to>
      <xdr:col>15</xdr:col>
      <xdr:colOff>1101090</xdr:colOff>
      <xdr:row>171</xdr:row>
      <xdr:rowOff>123825</xdr:rowOff>
    </xdr:to>
    <xdr:pic>
      <xdr:nvPicPr>
        <xdr:cNvPr id="49" name="Picture 2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78285" y="46457235"/>
          <a:ext cx="929640" cy="109728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</xdr:colOff>
      <xdr:row>174</xdr:row>
      <xdr:rowOff>76200</xdr:rowOff>
    </xdr:from>
    <xdr:to>
      <xdr:col>15</xdr:col>
      <xdr:colOff>1047115</xdr:colOff>
      <xdr:row>179</xdr:row>
      <xdr:rowOff>153670</xdr:rowOff>
    </xdr:to>
    <xdr:pic>
      <xdr:nvPicPr>
        <xdr:cNvPr id="50" name="Picture 2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87810" y="48055530"/>
          <a:ext cx="866140" cy="991870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181</xdr:row>
      <xdr:rowOff>0</xdr:rowOff>
    </xdr:from>
    <xdr:to>
      <xdr:col>15</xdr:col>
      <xdr:colOff>1045210</xdr:colOff>
      <xdr:row>186</xdr:row>
      <xdr:rowOff>57150</xdr:rowOff>
    </xdr:to>
    <xdr:pic>
      <xdr:nvPicPr>
        <xdr:cNvPr id="51" name="Picture 2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725910" y="49259490"/>
          <a:ext cx="826135" cy="971550"/>
        </a:xfrm>
        <a:prstGeom prst="rect">
          <a:avLst/>
        </a:prstGeom>
      </xdr:spPr>
    </xdr:pic>
    <xdr:clientData/>
  </xdr:twoCellAnchor>
  <xdr:twoCellAnchor editAs="oneCell">
    <xdr:from>
      <xdr:col>15</xdr:col>
      <xdr:colOff>161925</xdr:colOff>
      <xdr:row>187</xdr:row>
      <xdr:rowOff>19050</xdr:rowOff>
    </xdr:from>
    <xdr:to>
      <xdr:col>15</xdr:col>
      <xdr:colOff>1097915</xdr:colOff>
      <xdr:row>192</xdr:row>
      <xdr:rowOff>123190</xdr:rowOff>
    </xdr:to>
    <xdr:pic>
      <xdr:nvPicPr>
        <xdr:cNvPr id="52" name="Picture 2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68760" y="50375820"/>
          <a:ext cx="935990" cy="1018540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197</xdr:row>
      <xdr:rowOff>0</xdr:rowOff>
    </xdr:from>
    <xdr:to>
      <xdr:col>15</xdr:col>
      <xdr:colOff>1109345</xdr:colOff>
      <xdr:row>203</xdr:row>
      <xdr:rowOff>46355</xdr:rowOff>
    </xdr:to>
    <xdr:pic>
      <xdr:nvPicPr>
        <xdr:cNvPr id="53" name="Picture 3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640185" y="52185570"/>
          <a:ext cx="975995" cy="1143635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206</xdr:row>
      <xdr:rowOff>133350</xdr:rowOff>
    </xdr:from>
    <xdr:to>
      <xdr:col>15</xdr:col>
      <xdr:colOff>1101090</xdr:colOff>
      <xdr:row>212</xdr:row>
      <xdr:rowOff>172720</xdr:rowOff>
    </xdr:to>
    <xdr:pic>
      <xdr:nvPicPr>
        <xdr:cNvPr id="54" name="Picture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640185" y="53964840"/>
          <a:ext cx="967740" cy="11366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218</xdr:row>
      <xdr:rowOff>0</xdr:rowOff>
    </xdr:from>
    <xdr:to>
      <xdr:col>16</xdr:col>
      <xdr:colOff>0</xdr:colOff>
      <xdr:row>223</xdr:row>
      <xdr:rowOff>127000</xdr:rowOff>
    </xdr:to>
    <xdr:pic>
      <xdr:nvPicPr>
        <xdr:cNvPr id="55" name="Picture 3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49710" y="56026050"/>
          <a:ext cx="988695" cy="1041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11205</xdr:colOff>
      <xdr:row>109</xdr:row>
      <xdr:rowOff>156884</xdr:rowOff>
    </xdr:from>
    <xdr:to>
      <xdr:col>31</xdr:col>
      <xdr:colOff>308013</xdr:colOff>
      <xdr:row>121</xdr:row>
      <xdr:rowOff>92822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2649200" y="36248975"/>
          <a:ext cx="8321040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F257"/>
  <sheetViews>
    <sheetView view="pageBreakPreview" zoomScaleNormal="100" workbookViewId="0">
      <selection activeCell="A1" sqref="A$1:F$1048576"/>
    </sheetView>
  </sheetViews>
  <sheetFormatPr defaultColWidth="8.75" defaultRowHeight="13.8" outlineLevelCol="5"/>
  <cols>
    <col min="1" max="1" width="18.6296296296296" style="98" customWidth="1"/>
    <col min="2" max="2" width="43.5" style="98" customWidth="1"/>
    <col min="3" max="3" width="20" style="99" customWidth="1"/>
    <col min="4" max="4" width="10.5" style="99" customWidth="1"/>
    <col min="5" max="5" width="11.5" style="99" customWidth="1"/>
    <col min="6" max="6" width="13.3796296296296" style="100" customWidth="1"/>
    <col min="7" max="16384" width="8.75" style="101"/>
  </cols>
  <sheetData>
    <row r="1" spans="1:6">
      <c r="A1" s="102" t="s">
        <v>0</v>
      </c>
      <c r="B1" s="102" t="s">
        <v>1</v>
      </c>
      <c r="C1" s="103" t="s">
        <v>2</v>
      </c>
      <c r="D1" s="104" t="s">
        <v>3</v>
      </c>
      <c r="E1" s="105" t="s">
        <v>4</v>
      </c>
      <c r="F1" s="106" t="s">
        <v>5</v>
      </c>
    </row>
    <row r="2" s="97" customFormat="1" ht="14.4" hidden="1" spans="1:6">
      <c r="A2" s="14" t="s">
        <v>6</v>
      </c>
      <c r="B2" s="15" t="s">
        <v>7</v>
      </c>
      <c r="C2" s="16">
        <v>887513040620</v>
      </c>
      <c r="D2" s="19">
        <v>300</v>
      </c>
      <c r="E2" s="37">
        <v>700</v>
      </c>
      <c r="F2" s="107">
        <f t="shared" ref="F2" si="0">D2+E2</f>
        <v>1000</v>
      </c>
    </row>
    <row r="3" ht="14.4" hidden="1" spans="1:6">
      <c r="A3" s="14" t="s">
        <v>8</v>
      </c>
      <c r="B3" s="15" t="s">
        <v>9</v>
      </c>
      <c r="C3" s="16">
        <v>887513055259</v>
      </c>
      <c r="D3" s="19">
        <v>150</v>
      </c>
      <c r="E3" s="37">
        <v>150</v>
      </c>
      <c r="F3" s="107">
        <v>300</v>
      </c>
    </row>
    <row r="4" ht="14.4" hidden="1" spans="1:6">
      <c r="A4" s="14" t="s">
        <v>10</v>
      </c>
      <c r="B4" s="15" t="s">
        <v>11</v>
      </c>
      <c r="C4" s="16">
        <v>887513055235</v>
      </c>
      <c r="D4" s="19">
        <v>0</v>
      </c>
      <c r="E4" s="37">
        <v>600</v>
      </c>
      <c r="F4" s="107">
        <v>600</v>
      </c>
    </row>
    <row r="5" ht="14.4" hidden="1" spans="1:6">
      <c r="A5" s="14" t="s">
        <v>12</v>
      </c>
      <c r="B5" s="15" t="s">
        <v>13</v>
      </c>
      <c r="C5" s="16">
        <v>887513055167</v>
      </c>
      <c r="D5" s="19">
        <v>100</v>
      </c>
      <c r="E5" s="37">
        <v>50</v>
      </c>
      <c r="F5" s="107">
        <v>150</v>
      </c>
    </row>
    <row r="6" ht="14.4" hidden="1" spans="1:6">
      <c r="A6" s="14" t="s">
        <v>14</v>
      </c>
      <c r="B6" s="15" t="s">
        <v>15</v>
      </c>
      <c r="C6" s="16">
        <v>887513082095</v>
      </c>
      <c r="D6" s="19">
        <v>50</v>
      </c>
      <c r="E6" s="37">
        <v>50</v>
      </c>
      <c r="F6" s="107">
        <v>100</v>
      </c>
    </row>
    <row r="7" ht="14.4" hidden="1" spans="1:6">
      <c r="A7" s="14" t="s">
        <v>16</v>
      </c>
      <c r="B7" s="15" t="s">
        <v>17</v>
      </c>
      <c r="C7" s="16">
        <v>887513055211</v>
      </c>
      <c r="D7" s="19">
        <v>150</v>
      </c>
      <c r="E7" s="37">
        <v>300</v>
      </c>
      <c r="F7" s="107">
        <v>450</v>
      </c>
    </row>
    <row r="8" ht="14.4" hidden="1" spans="1:6">
      <c r="A8" s="14" t="s">
        <v>18</v>
      </c>
      <c r="B8" s="15" t="s">
        <v>19</v>
      </c>
      <c r="C8" s="16">
        <v>887513081623</v>
      </c>
      <c r="D8" s="19">
        <v>50</v>
      </c>
      <c r="E8" s="37">
        <v>50</v>
      </c>
      <c r="F8" s="107">
        <v>100</v>
      </c>
    </row>
    <row r="9" ht="14.4" hidden="1" spans="1:6">
      <c r="A9" s="14" t="s">
        <v>20</v>
      </c>
      <c r="B9" s="15" t="s">
        <v>21</v>
      </c>
      <c r="C9" s="16">
        <v>887513055174</v>
      </c>
      <c r="D9" s="19">
        <v>0</v>
      </c>
      <c r="E9" s="37">
        <v>500</v>
      </c>
      <c r="F9" s="107">
        <v>500</v>
      </c>
    </row>
    <row r="10" ht="14.4" hidden="1" spans="1:6">
      <c r="A10" s="14" t="s">
        <v>22</v>
      </c>
      <c r="B10" s="15" t="s">
        <v>23</v>
      </c>
      <c r="C10" s="16">
        <v>887513081630</v>
      </c>
      <c r="D10" s="19">
        <v>50</v>
      </c>
      <c r="E10" s="37">
        <v>50</v>
      </c>
      <c r="F10" s="107">
        <v>100</v>
      </c>
    </row>
    <row r="11" ht="14.4" hidden="1" spans="1:6">
      <c r="A11" s="14" t="s">
        <v>24</v>
      </c>
      <c r="B11" s="15" t="s">
        <v>25</v>
      </c>
      <c r="C11" s="16">
        <v>887513051282</v>
      </c>
      <c r="D11" s="108">
        <f>20+30</f>
        <v>50</v>
      </c>
      <c r="E11" s="109">
        <f>30+20</f>
        <v>50</v>
      </c>
      <c r="F11" s="110">
        <v>100</v>
      </c>
    </row>
    <row r="12" ht="14.4" hidden="1" spans="1:6">
      <c r="A12" s="14" t="s">
        <v>26</v>
      </c>
      <c r="B12" s="15" t="s">
        <v>27</v>
      </c>
      <c r="C12" s="16">
        <v>887513057666</v>
      </c>
      <c r="D12" s="19">
        <v>100</v>
      </c>
      <c r="E12" s="37">
        <v>50</v>
      </c>
      <c r="F12" s="107">
        <v>150</v>
      </c>
    </row>
    <row r="13" ht="14.4" hidden="1" spans="1:6">
      <c r="A13" s="14" t="s">
        <v>28</v>
      </c>
      <c r="B13" s="15" t="s">
        <v>29</v>
      </c>
      <c r="C13" s="16">
        <v>887513055181</v>
      </c>
      <c r="D13" s="19">
        <v>400</v>
      </c>
      <c r="E13" s="37">
        <v>0</v>
      </c>
      <c r="F13" s="107">
        <v>400</v>
      </c>
    </row>
    <row r="14" ht="14.4" hidden="1" spans="1:6">
      <c r="A14" s="14" t="s">
        <v>30</v>
      </c>
      <c r="B14" s="15" t="s">
        <v>31</v>
      </c>
      <c r="C14" s="16">
        <v>887513082552</v>
      </c>
      <c r="D14" s="19">
        <v>50</v>
      </c>
      <c r="E14" s="37">
        <v>50</v>
      </c>
      <c r="F14" s="107">
        <v>100</v>
      </c>
    </row>
    <row r="15" ht="14.4" hidden="1" spans="1:6">
      <c r="A15" s="14" t="s">
        <v>32</v>
      </c>
      <c r="B15" s="15" t="s">
        <v>33</v>
      </c>
      <c r="C15" s="16">
        <v>5056592202860</v>
      </c>
      <c r="D15" s="19">
        <v>0</v>
      </c>
      <c r="E15" s="37">
        <v>100</v>
      </c>
      <c r="F15" s="107">
        <v>100</v>
      </c>
    </row>
    <row r="16" ht="14.4" hidden="1" spans="1:6">
      <c r="A16" s="14" t="s">
        <v>34</v>
      </c>
      <c r="B16" s="15" t="s">
        <v>35</v>
      </c>
      <c r="C16" s="16">
        <v>5056592202853</v>
      </c>
      <c r="D16" s="19">
        <v>0</v>
      </c>
      <c r="E16" s="37">
        <v>100</v>
      </c>
      <c r="F16" s="107">
        <v>100</v>
      </c>
    </row>
    <row r="17" ht="14.4" hidden="1" spans="1:6">
      <c r="A17" s="14" t="s">
        <v>36</v>
      </c>
      <c r="B17" s="15" t="s">
        <v>37</v>
      </c>
      <c r="C17" s="16">
        <v>5056592202822</v>
      </c>
      <c r="D17" s="19">
        <v>0</v>
      </c>
      <c r="E17" s="37">
        <v>100</v>
      </c>
      <c r="F17" s="107">
        <v>100</v>
      </c>
    </row>
    <row r="18" ht="14.4" hidden="1" spans="1:6">
      <c r="A18" s="36" t="s">
        <v>38</v>
      </c>
      <c r="B18" s="37" t="s">
        <v>39</v>
      </c>
      <c r="C18" s="16">
        <v>5056592202891</v>
      </c>
      <c r="D18" s="19">
        <v>100</v>
      </c>
      <c r="E18" s="37">
        <v>400</v>
      </c>
      <c r="F18" s="107">
        <v>500</v>
      </c>
    </row>
    <row r="19" ht="14.4" hidden="1" spans="1:6">
      <c r="A19" s="36" t="s">
        <v>40</v>
      </c>
      <c r="B19" s="37" t="s">
        <v>41</v>
      </c>
      <c r="C19" s="16">
        <v>5056592203782</v>
      </c>
      <c r="D19" s="19">
        <v>50</v>
      </c>
      <c r="E19" s="37">
        <v>50</v>
      </c>
      <c r="F19" s="107">
        <v>100</v>
      </c>
    </row>
    <row r="20" ht="14.4" hidden="1" spans="1:6">
      <c r="A20" s="36" t="s">
        <v>42</v>
      </c>
      <c r="B20" s="37" t="s">
        <v>43</v>
      </c>
      <c r="C20" s="16">
        <v>5056592204246</v>
      </c>
      <c r="D20" s="108">
        <f>740+10</f>
        <v>750</v>
      </c>
      <c r="E20" s="109">
        <f>90+10</f>
        <v>100</v>
      </c>
      <c r="F20" s="110">
        <v>850</v>
      </c>
    </row>
    <row r="21" ht="14.4" spans="1:6">
      <c r="A21" s="14" t="s">
        <v>44</v>
      </c>
      <c r="B21" s="15" t="s">
        <v>45</v>
      </c>
      <c r="C21" s="16">
        <v>887513025009</v>
      </c>
      <c r="D21" s="19">
        <v>20</v>
      </c>
      <c r="E21" s="37">
        <v>10</v>
      </c>
      <c r="F21" s="107">
        <f t="shared" ref="F21:F84" si="1">D21+E21</f>
        <v>30</v>
      </c>
    </row>
    <row r="22" ht="14.4" spans="1:6">
      <c r="A22" s="14" t="s">
        <v>46</v>
      </c>
      <c r="B22" s="15" t="s">
        <v>47</v>
      </c>
      <c r="C22" s="16">
        <v>887513025016</v>
      </c>
      <c r="D22" s="19">
        <v>30</v>
      </c>
      <c r="E22" s="37">
        <v>20</v>
      </c>
      <c r="F22" s="107">
        <f t="shared" si="1"/>
        <v>50</v>
      </c>
    </row>
    <row r="23" ht="14.4" spans="1:6">
      <c r="A23" s="14" t="s">
        <v>48</v>
      </c>
      <c r="B23" s="15" t="s">
        <v>49</v>
      </c>
      <c r="C23" s="16">
        <v>887513025023</v>
      </c>
      <c r="D23" s="19">
        <v>40</v>
      </c>
      <c r="E23" s="37">
        <v>20</v>
      </c>
      <c r="F23" s="107">
        <f t="shared" si="1"/>
        <v>60</v>
      </c>
    </row>
    <row r="24" ht="14.4" spans="1:6">
      <c r="A24" s="14" t="s">
        <v>50</v>
      </c>
      <c r="B24" s="15" t="s">
        <v>51</v>
      </c>
      <c r="C24" s="16">
        <v>887513082033</v>
      </c>
      <c r="D24" s="19">
        <v>40</v>
      </c>
      <c r="E24" s="37">
        <v>0</v>
      </c>
      <c r="F24" s="107">
        <f t="shared" si="1"/>
        <v>40</v>
      </c>
    </row>
    <row r="25" ht="14.4" spans="1:6">
      <c r="A25" s="14" t="s">
        <v>52</v>
      </c>
      <c r="B25" s="15" t="s">
        <v>53</v>
      </c>
      <c r="C25" s="16">
        <v>887513082040</v>
      </c>
      <c r="D25" s="19">
        <v>20</v>
      </c>
      <c r="E25" s="37">
        <v>70</v>
      </c>
      <c r="F25" s="107">
        <f t="shared" si="1"/>
        <v>90</v>
      </c>
    </row>
    <row r="26" ht="14.4" spans="1:6">
      <c r="A26" s="14" t="s">
        <v>54</v>
      </c>
      <c r="B26" s="15" t="s">
        <v>55</v>
      </c>
      <c r="C26" s="16">
        <v>887513082057</v>
      </c>
      <c r="D26" s="19">
        <v>20</v>
      </c>
      <c r="E26" s="37">
        <v>40</v>
      </c>
      <c r="F26" s="107">
        <f t="shared" si="1"/>
        <v>60</v>
      </c>
    </row>
    <row r="27" ht="14.4" spans="1:6">
      <c r="A27" s="14" t="s">
        <v>56</v>
      </c>
      <c r="B27" s="15" t="s">
        <v>57</v>
      </c>
      <c r="C27" s="16">
        <v>887513082064</v>
      </c>
      <c r="D27" s="19">
        <v>10</v>
      </c>
      <c r="E27" s="37">
        <v>60</v>
      </c>
      <c r="F27" s="107">
        <f t="shared" si="1"/>
        <v>70</v>
      </c>
    </row>
    <row r="28" ht="14.4" spans="1:6">
      <c r="A28" s="14" t="s">
        <v>58</v>
      </c>
      <c r="B28" s="15" t="s">
        <v>59</v>
      </c>
      <c r="C28" s="16">
        <v>887513082071</v>
      </c>
      <c r="D28" s="19">
        <v>10</v>
      </c>
      <c r="E28" s="37">
        <v>30</v>
      </c>
      <c r="F28" s="107">
        <f t="shared" si="1"/>
        <v>40</v>
      </c>
    </row>
    <row r="29" ht="14.4" spans="1:6">
      <c r="A29" s="14" t="s">
        <v>60</v>
      </c>
      <c r="B29" s="15" t="s">
        <v>61</v>
      </c>
      <c r="C29" s="16">
        <v>887513082088</v>
      </c>
      <c r="D29" s="19">
        <v>10</v>
      </c>
      <c r="E29" s="37">
        <v>50</v>
      </c>
      <c r="F29" s="107">
        <f t="shared" si="1"/>
        <v>60</v>
      </c>
    </row>
    <row r="30" ht="14.4" hidden="1" spans="1:6">
      <c r="A30" s="14" t="s">
        <v>62</v>
      </c>
      <c r="B30" s="15" t="s">
        <v>63</v>
      </c>
      <c r="C30" s="16">
        <v>887513992905</v>
      </c>
      <c r="D30" s="19">
        <v>0</v>
      </c>
      <c r="E30" s="37">
        <v>10</v>
      </c>
      <c r="F30" s="107">
        <f t="shared" si="1"/>
        <v>10</v>
      </c>
    </row>
    <row r="31" ht="14.4" spans="1:6">
      <c r="A31" s="14" t="s">
        <v>64</v>
      </c>
      <c r="B31" s="15" t="s">
        <v>65</v>
      </c>
      <c r="C31" s="16">
        <v>887513992912</v>
      </c>
      <c r="D31" s="19">
        <v>10</v>
      </c>
      <c r="E31" s="37">
        <v>40</v>
      </c>
      <c r="F31" s="107">
        <f t="shared" si="1"/>
        <v>50</v>
      </c>
    </row>
    <row r="32" ht="14.4" spans="1:6">
      <c r="A32" s="14" t="s">
        <v>66</v>
      </c>
      <c r="B32" s="15" t="s">
        <v>67</v>
      </c>
      <c r="C32" s="16">
        <v>887513992929</v>
      </c>
      <c r="D32" s="19">
        <v>30</v>
      </c>
      <c r="E32" s="37">
        <v>40</v>
      </c>
      <c r="F32" s="107">
        <f t="shared" si="1"/>
        <v>70</v>
      </c>
    </row>
    <row r="33" ht="14.4" spans="1:6">
      <c r="A33" s="14" t="s">
        <v>68</v>
      </c>
      <c r="B33" s="15" t="s">
        <v>69</v>
      </c>
      <c r="C33" s="16">
        <v>887513992936</v>
      </c>
      <c r="D33" s="19">
        <v>30</v>
      </c>
      <c r="E33" s="37">
        <v>50</v>
      </c>
      <c r="F33" s="107">
        <f t="shared" si="1"/>
        <v>80</v>
      </c>
    </row>
    <row r="34" ht="14.4" spans="1:6">
      <c r="A34" s="14" t="s">
        <v>70</v>
      </c>
      <c r="B34" s="15" t="s">
        <v>71</v>
      </c>
      <c r="C34" s="16">
        <v>887513992943</v>
      </c>
      <c r="D34" s="19">
        <v>10</v>
      </c>
      <c r="E34" s="37">
        <v>30</v>
      </c>
      <c r="F34" s="107">
        <f t="shared" si="1"/>
        <v>40</v>
      </c>
    </row>
    <row r="35" ht="14.4" hidden="1" spans="1:6">
      <c r="A35" s="14" t="s">
        <v>72</v>
      </c>
      <c r="B35" s="15" t="s">
        <v>73</v>
      </c>
      <c r="C35" s="16">
        <v>887513992974</v>
      </c>
      <c r="D35" s="19">
        <v>0</v>
      </c>
      <c r="E35" s="37">
        <v>20</v>
      </c>
      <c r="F35" s="107">
        <f t="shared" si="1"/>
        <v>20</v>
      </c>
    </row>
    <row r="36" ht="14.4" spans="1:6">
      <c r="A36" s="14" t="s">
        <v>74</v>
      </c>
      <c r="B36" s="15" t="s">
        <v>75</v>
      </c>
      <c r="C36" s="16">
        <v>887513992981</v>
      </c>
      <c r="D36" s="19">
        <v>20</v>
      </c>
      <c r="E36" s="37">
        <v>0</v>
      </c>
      <c r="F36" s="107">
        <f t="shared" si="1"/>
        <v>20</v>
      </c>
    </row>
    <row r="37" ht="14.4" spans="1:6">
      <c r="A37" s="14" t="s">
        <v>76</v>
      </c>
      <c r="B37" s="15" t="s">
        <v>77</v>
      </c>
      <c r="C37" s="16">
        <v>887513992998</v>
      </c>
      <c r="D37" s="19">
        <v>30</v>
      </c>
      <c r="E37" s="37">
        <v>130</v>
      </c>
      <c r="F37" s="107">
        <f t="shared" si="1"/>
        <v>160</v>
      </c>
    </row>
    <row r="38" ht="14.4" spans="1:6">
      <c r="A38" s="14" t="s">
        <v>78</v>
      </c>
      <c r="B38" s="15" t="s">
        <v>79</v>
      </c>
      <c r="C38" s="16">
        <v>887513993001</v>
      </c>
      <c r="D38" s="19">
        <v>60</v>
      </c>
      <c r="E38" s="37">
        <v>40</v>
      </c>
      <c r="F38" s="107">
        <f t="shared" si="1"/>
        <v>100</v>
      </c>
    </row>
    <row r="39" ht="14.4" spans="1:6">
      <c r="A39" s="14" t="s">
        <v>80</v>
      </c>
      <c r="B39" s="15" t="s">
        <v>81</v>
      </c>
      <c r="C39" s="16">
        <v>887513993018</v>
      </c>
      <c r="D39" s="19">
        <v>40</v>
      </c>
      <c r="E39" s="37">
        <v>120</v>
      </c>
      <c r="F39" s="107">
        <f t="shared" si="1"/>
        <v>160</v>
      </c>
    </row>
    <row r="40" ht="14.4" spans="1:6">
      <c r="A40" s="14" t="s">
        <v>82</v>
      </c>
      <c r="B40" s="15" t="s">
        <v>83</v>
      </c>
      <c r="C40" s="16">
        <v>887513993025</v>
      </c>
      <c r="D40" s="19">
        <v>30</v>
      </c>
      <c r="E40" s="37">
        <v>0</v>
      </c>
      <c r="F40" s="107">
        <f t="shared" si="1"/>
        <v>30</v>
      </c>
    </row>
    <row r="41" ht="14.4" hidden="1" spans="1:6">
      <c r="A41" s="14" t="s">
        <v>84</v>
      </c>
      <c r="B41" s="15" t="s">
        <v>85</v>
      </c>
      <c r="C41" s="16">
        <v>887513993032</v>
      </c>
      <c r="D41" s="19">
        <v>0</v>
      </c>
      <c r="E41" s="37">
        <v>40</v>
      </c>
      <c r="F41" s="107">
        <f t="shared" si="1"/>
        <v>40</v>
      </c>
    </row>
    <row r="42" ht="14.4" spans="1:6">
      <c r="A42" s="14" t="s">
        <v>86</v>
      </c>
      <c r="B42" s="15" t="s">
        <v>87</v>
      </c>
      <c r="C42" s="16">
        <v>887513993049</v>
      </c>
      <c r="D42" s="19">
        <v>10</v>
      </c>
      <c r="E42" s="37">
        <v>10</v>
      </c>
      <c r="F42" s="107">
        <f t="shared" si="1"/>
        <v>20</v>
      </c>
    </row>
    <row r="43" ht="14.4" hidden="1" spans="1:6">
      <c r="A43" s="14" t="s">
        <v>88</v>
      </c>
      <c r="B43" s="15" t="s">
        <v>89</v>
      </c>
      <c r="C43" s="16">
        <v>887513082248</v>
      </c>
      <c r="D43" s="19">
        <v>0</v>
      </c>
      <c r="E43" s="37">
        <v>10</v>
      </c>
      <c r="F43" s="107">
        <f t="shared" si="1"/>
        <v>10</v>
      </c>
    </row>
    <row r="44" ht="14.4" spans="1:6">
      <c r="A44" s="14" t="s">
        <v>90</v>
      </c>
      <c r="B44" s="15" t="s">
        <v>91</v>
      </c>
      <c r="C44" s="16">
        <v>887513082262</v>
      </c>
      <c r="D44" s="19">
        <v>10</v>
      </c>
      <c r="E44" s="37">
        <v>40</v>
      </c>
      <c r="F44" s="107">
        <f t="shared" si="1"/>
        <v>50</v>
      </c>
    </row>
    <row r="45" ht="14.4" spans="1:6">
      <c r="A45" s="14" t="s">
        <v>92</v>
      </c>
      <c r="B45" s="15" t="s">
        <v>93</v>
      </c>
      <c r="C45" s="16">
        <v>887513082279</v>
      </c>
      <c r="D45" s="19">
        <v>30</v>
      </c>
      <c r="E45" s="37">
        <v>20</v>
      </c>
      <c r="F45" s="107">
        <f t="shared" si="1"/>
        <v>50</v>
      </c>
    </row>
    <row r="46" ht="14.4" spans="1:6">
      <c r="A46" s="14" t="s">
        <v>94</v>
      </c>
      <c r="B46" s="15" t="s">
        <v>95</v>
      </c>
      <c r="C46" s="16">
        <v>887513082286</v>
      </c>
      <c r="D46" s="19">
        <v>20</v>
      </c>
      <c r="E46" s="37">
        <v>60</v>
      </c>
      <c r="F46" s="107">
        <f t="shared" si="1"/>
        <v>80</v>
      </c>
    </row>
    <row r="47" ht="14.4" spans="1:6">
      <c r="A47" s="14" t="s">
        <v>96</v>
      </c>
      <c r="B47" s="15" t="s">
        <v>97</v>
      </c>
      <c r="C47" s="16">
        <v>887513082293</v>
      </c>
      <c r="D47" s="19">
        <v>20</v>
      </c>
      <c r="E47" s="37">
        <v>30</v>
      </c>
      <c r="F47" s="107">
        <f t="shared" si="1"/>
        <v>50</v>
      </c>
    </row>
    <row r="48" ht="14.4" spans="1:6">
      <c r="A48" s="14" t="s">
        <v>98</v>
      </c>
      <c r="B48" s="15" t="s">
        <v>99</v>
      </c>
      <c r="C48" s="16">
        <v>887513082309</v>
      </c>
      <c r="D48" s="19">
        <v>10</v>
      </c>
      <c r="E48" s="37">
        <v>40</v>
      </c>
      <c r="F48" s="107">
        <f t="shared" si="1"/>
        <v>50</v>
      </c>
    </row>
    <row r="49" ht="14.4" hidden="1" spans="1:6">
      <c r="A49" s="14" t="s">
        <v>100</v>
      </c>
      <c r="B49" s="15" t="s">
        <v>101</v>
      </c>
      <c r="C49" s="16">
        <v>887513082316</v>
      </c>
      <c r="D49" s="19">
        <v>0</v>
      </c>
      <c r="E49" s="37">
        <v>40</v>
      </c>
      <c r="F49" s="107">
        <f t="shared" si="1"/>
        <v>40</v>
      </c>
    </row>
    <row r="50" ht="14.4" hidden="1" spans="1:6">
      <c r="A50" s="14" t="s">
        <v>102</v>
      </c>
      <c r="B50" s="15" t="s">
        <v>103</v>
      </c>
      <c r="C50" s="16">
        <v>5056592202747</v>
      </c>
      <c r="D50" s="19">
        <v>0</v>
      </c>
      <c r="E50" s="37">
        <v>20</v>
      </c>
      <c r="F50" s="107">
        <f t="shared" si="1"/>
        <v>20</v>
      </c>
    </row>
    <row r="51" ht="14.4" hidden="1" spans="1:6">
      <c r="A51" s="14" t="s">
        <v>104</v>
      </c>
      <c r="B51" s="15" t="s">
        <v>105</v>
      </c>
      <c r="C51" s="16">
        <v>5056592202754</v>
      </c>
      <c r="D51" s="19">
        <v>0</v>
      </c>
      <c r="E51" s="37">
        <v>50</v>
      </c>
      <c r="F51" s="107">
        <f t="shared" si="1"/>
        <v>50</v>
      </c>
    </row>
    <row r="52" ht="14.4" hidden="1" spans="1:6">
      <c r="A52" s="14" t="s">
        <v>106</v>
      </c>
      <c r="B52" s="15" t="s">
        <v>107</v>
      </c>
      <c r="C52" s="16">
        <v>5056592202761</v>
      </c>
      <c r="D52" s="19">
        <v>0</v>
      </c>
      <c r="E52" s="37">
        <v>10</v>
      </c>
      <c r="F52" s="107">
        <f t="shared" si="1"/>
        <v>10</v>
      </c>
    </row>
    <row r="53" ht="14.4" hidden="1" spans="1:6">
      <c r="A53" s="14" t="s">
        <v>108</v>
      </c>
      <c r="B53" s="15" t="s">
        <v>109</v>
      </c>
      <c r="C53" s="16">
        <v>5056592202778</v>
      </c>
      <c r="D53" s="19">
        <v>0</v>
      </c>
      <c r="E53" s="37">
        <v>10</v>
      </c>
      <c r="F53" s="107">
        <f t="shared" si="1"/>
        <v>10</v>
      </c>
    </row>
    <row r="54" ht="14.4" hidden="1" spans="1:6">
      <c r="A54" s="14" t="s">
        <v>110</v>
      </c>
      <c r="B54" s="15" t="s">
        <v>111</v>
      </c>
      <c r="C54" s="16">
        <v>5056592202785</v>
      </c>
      <c r="D54" s="19">
        <v>0</v>
      </c>
      <c r="E54" s="37">
        <v>10</v>
      </c>
      <c r="F54" s="107">
        <f t="shared" si="1"/>
        <v>10</v>
      </c>
    </row>
    <row r="55" ht="14.4" hidden="1" spans="1:6">
      <c r="A55" s="14" t="s">
        <v>112</v>
      </c>
      <c r="B55" s="15" t="s">
        <v>113</v>
      </c>
      <c r="C55" s="16">
        <v>5056592202792</v>
      </c>
      <c r="D55" s="19">
        <v>0</v>
      </c>
      <c r="E55" s="37">
        <v>10</v>
      </c>
      <c r="F55" s="107">
        <f t="shared" si="1"/>
        <v>10</v>
      </c>
    </row>
    <row r="56" ht="14.4" hidden="1" spans="1:6">
      <c r="A56" s="14" t="s">
        <v>114</v>
      </c>
      <c r="B56" s="15" t="s">
        <v>115</v>
      </c>
      <c r="C56" s="16">
        <v>5056592202808</v>
      </c>
      <c r="D56" s="19">
        <v>0</v>
      </c>
      <c r="E56" s="37">
        <v>10</v>
      </c>
      <c r="F56" s="107">
        <f t="shared" si="1"/>
        <v>10</v>
      </c>
    </row>
    <row r="57" ht="14.4" hidden="1" spans="1:6">
      <c r="A57" s="14" t="s">
        <v>116</v>
      </c>
      <c r="B57" s="15" t="s">
        <v>117</v>
      </c>
      <c r="C57" s="16">
        <v>5056592202655</v>
      </c>
      <c r="D57" s="19">
        <v>0</v>
      </c>
      <c r="E57" s="37">
        <v>20</v>
      </c>
      <c r="F57" s="107">
        <f t="shared" si="1"/>
        <v>20</v>
      </c>
    </row>
    <row r="58" ht="14.4" hidden="1" spans="1:6">
      <c r="A58" s="14" t="s">
        <v>118</v>
      </c>
      <c r="B58" s="15" t="s">
        <v>119</v>
      </c>
      <c r="C58" s="16">
        <v>5056592202662</v>
      </c>
      <c r="D58" s="19">
        <v>0</v>
      </c>
      <c r="E58" s="37">
        <v>30</v>
      </c>
      <c r="F58" s="107">
        <f t="shared" si="1"/>
        <v>30</v>
      </c>
    </row>
    <row r="59" ht="14.4" hidden="1" spans="1:6">
      <c r="A59" s="14" t="s">
        <v>120</v>
      </c>
      <c r="B59" s="15" t="s">
        <v>121</v>
      </c>
      <c r="C59" s="16">
        <v>5056592202679</v>
      </c>
      <c r="D59" s="19">
        <v>0</v>
      </c>
      <c r="E59" s="37">
        <v>70</v>
      </c>
      <c r="F59" s="107">
        <f t="shared" si="1"/>
        <v>70</v>
      </c>
    </row>
    <row r="60" ht="14.4" hidden="1" spans="1:6">
      <c r="A60" s="14" t="s">
        <v>122</v>
      </c>
      <c r="B60" s="15" t="s">
        <v>123</v>
      </c>
      <c r="C60" s="16">
        <v>5056592202686</v>
      </c>
      <c r="D60" s="19">
        <v>0</v>
      </c>
      <c r="E60" s="37">
        <v>90</v>
      </c>
      <c r="F60" s="107">
        <f t="shared" si="1"/>
        <v>90</v>
      </c>
    </row>
    <row r="61" ht="14.4" hidden="1" spans="1:6">
      <c r="A61" s="14" t="s">
        <v>124</v>
      </c>
      <c r="B61" s="15" t="s">
        <v>125</v>
      </c>
      <c r="C61" s="16">
        <v>5056592202693</v>
      </c>
      <c r="D61" s="19">
        <v>0</v>
      </c>
      <c r="E61" s="37">
        <v>40</v>
      </c>
      <c r="F61" s="107">
        <f t="shared" si="1"/>
        <v>40</v>
      </c>
    </row>
    <row r="62" ht="14.4" hidden="1" spans="1:6">
      <c r="A62" s="14" t="s">
        <v>126</v>
      </c>
      <c r="B62" s="15" t="s">
        <v>127</v>
      </c>
      <c r="C62" s="16">
        <v>5056592202709</v>
      </c>
      <c r="D62" s="19">
        <v>0</v>
      </c>
      <c r="E62" s="37">
        <v>20</v>
      </c>
      <c r="F62" s="107">
        <f t="shared" si="1"/>
        <v>20</v>
      </c>
    </row>
    <row r="63" ht="14.4" hidden="1" spans="1:6">
      <c r="A63" s="14" t="s">
        <v>128</v>
      </c>
      <c r="B63" s="15" t="s">
        <v>129</v>
      </c>
      <c r="C63" s="16">
        <v>5056592202716</v>
      </c>
      <c r="D63" s="19">
        <v>0</v>
      </c>
      <c r="E63" s="37">
        <v>20</v>
      </c>
      <c r="F63" s="107">
        <f t="shared" si="1"/>
        <v>20</v>
      </c>
    </row>
    <row r="64" ht="14.4" hidden="1" spans="1:6">
      <c r="A64" s="14" t="s">
        <v>130</v>
      </c>
      <c r="B64" s="15" t="s">
        <v>131</v>
      </c>
      <c r="C64" s="16">
        <v>5056592202426</v>
      </c>
      <c r="D64" s="19">
        <v>0</v>
      </c>
      <c r="E64" s="37">
        <v>20</v>
      </c>
      <c r="F64" s="107">
        <f t="shared" si="1"/>
        <v>20</v>
      </c>
    </row>
    <row r="65" ht="14.4" hidden="1" spans="1:6">
      <c r="A65" s="14" t="s">
        <v>132</v>
      </c>
      <c r="B65" s="15" t="s">
        <v>133</v>
      </c>
      <c r="C65" s="16">
        <v>5056592202433</v>
      </c>
      <c r="D65" s="19">
        <v>0</v>
      </c>
      <c r="E65" s="37">
        <v>40</v>
      </c>
      <c r="F65" s="107">
        <f t="shared" si="1"/>
        <v>40</v>
      </c>
    </row>
    <row r="66" ht="14.4" hidden="1" spans="1:6">
      <c r="A66" s="14" t="s">
        <v>134</v>
      </c>
      <c r="B66" s="15" t="s">
        <v>135</v>
      </c>
      <c r="C66" s="16">
        <v>5056592202440</v>
      </c>
      <c r="D66" s="19">
        <v>0</v>
      </c>
      <c r="E66" s="37">
        <v>50</v>
      </c>
      <c r="F66" s="107">
        <f t="shared" si="1"/>
        <v>50</v>
      </c>
    </row>
    <row r="67" ht="14.4" hidden="1" spans="1:6">
      <c r="A67" s="14" t="s">
        <v>136</v>
      </c>
      <c r="B67" s="15" t="s">
        <v>137</v>
      </c>
      <c r="C67" s="16">
        <v>5056592202457</v>
      </c>
      <c r="D67" s="19">
        <v>0</v>
      </c>
      <c r="E67" s="37">
        <v>50</v>
      </c>
      <c r="F67" s="107">
        <f t="shared" si="1"/>
        <v>50</v>
      </c>
    </row>
    <row r="68" ht="14.4" hidden="1" spans="1:6">
      <c r="A68" s="14" t="s">
        <v>138</v>
      </c>
      <c r="B68" s="15" t="s">
        <v>139</v>
      </c>
      <c r="C68" s="16">
        <v>5056592202464</v>
      </c>
      <c r="D68" s="19">
        <v>0</v>
      </c>
      <c r="E68" s="37">
        <v>10</v>
      </c>
      <c r="F68" s="107">
        <f t="shared" si="1"/>
        <v>10</v>
      </c>
    </row>
    <row r="69" ht="14.4" hidden="1" spans="1:6">
      <c r="A69" s="14" t="s">
        <v>140</v>
      </c>
      <c r="B69" s="15" t="s">
        <v>141</v>
      </c>
      <c r="C69" s="16">
        <v>5056592202488</v>
      </c>
      <c r="D69" s="19">
        <v>0</v>
      </c>
      <c r="E69" s="37">
        <v>20</v>
      </c>
      <c r="F69" s="107">
        <f t="shared" si="1"/>
        <v>20</v>
      </c>
    </row>
    <row r="70" ht="14.4" hidden="1" spans="1:6">
      <c r="A70" s="36" t="s">
        <v>142</v>
      </c>
      <c r="B70" s="37" t="s">
        <v>143</v>
      </c>
      <c r="C70" s="16">
        <v>5056592203706</v>
      </c>
      <c r="D70" s="19">
        <v>0</v>
      </c>
      <c r="E70" s="37">
        <v>10</v>
      </c>
      <c r="F70" s="107">
        <f t="shared" si="1"/>
        <v>10</v>
      </c>
    </row>
    <row r="71" ht="14.4" hidden="1" spans="1:6">
      <c r="A71" s="36" t="s">
        <v>144</v>
      </c>
      <c r="B71" s="37" t="s">
        <v>145</v>
      </c>
      <c r="C71" s="16">
        <v>5056592203713</v>
      </c>
      <c r="D71" s="19">
        <v>0</v>
      </c>
      <c r="E71" s="37">
        <v>10</v>
      </c>
      <c r="F71" s="107">
        <f t="shared" si="1"/>
        <v>10</v>
      </c>
    </row>
    <row r="72" ht="14.4" spans="1:6">
      <c r="A72" s="36" t="s">
        <v>146</v>
      </c>
      <c r="B72" s="37" t="s">
        <v>147</v>
      </c>
      <c r="C72" s="16">
        <v>5056592203720</v>
      </c>
      <c r="D72" s="19">
        <v>40</v>
      </c>
      <c r="E72" s="37">
        <v>60</v>
      </c>
      <c r="F72" s="107">
        <f t="shared" si="1"/>
        <v>100</v>
      </c>
    </row>
    <row r="73" ht="14.4" spans="1:6">
      <c r="A73" s="36" t="s">
        <v>148</v>
      </c>
      <c r="B73" s="37" t="s">
        <v>149</v>
      </c>
      <c r="C73" s="16">
        <v>5056592203737</v>
      </c>
      <c r="D73" s="19">
        <v>40</v>
      </c>
      <c r="E73" s="37">
        <v>90</v>
      </c>
      <c r="F73" s="107">
        <f t="shared" si="1"/>
        <v>130</v>
      </c>
    </row>
    <row r="74" ht="14.4" spans="1:6">
      <c r="A74" s="36" t="s">
        <v>150</v>
      </c>
      <c r="B74" s="37" t="s">
        <v>151</v>
      </c>
      <c r="C74" s="16">
        <v>5056592203744</v>
      </c>
      <c r="D74" s="19">
        <v>30</v>
      </c>
      <c r="E74" s="37">
        <v>60</v>
      </c>
      <c r="F74" s="107">
        <f t="shared" si="1"/>
        <v>90</v>
      </c>
    </row>
    <row r="75" ht="14.4" spans="1:6">
      <c r="A75" s="36" t="s">
        <v>152</v>
      </c>
      <c r="B75" s="37" t="s">
        <v>153</v>
      </c>
      <c r="C75" s="16">
        <v>5056592203751</v>
      </c>
      <c r="D75" s="19">
        <v>30</v>
      </c>
      <c r="E75" s="37">
        <v>30</v>
      </c>
      <c r="F75" s="107">
        <f t="shared" si="1"/>
        <v>60</v>
      </c>
    </row>
    <row r="76" ht="14.4" spans="1:6">
      <c r="A76" s="36" t="s">
        <v>154</v>
      </c>
      <c r="B76" s="37" t="s">
        <v>155</v>
      </c>
      <c r="C76" s="16">
        <v>5056592203768</v>
      </c>
      <c r="D76" s="19">
        <v>20</v>
      </c>
      <c r="E76" s="37">
        <v>20</v>
      </c>
      <c r="F76" s="107">
        <f t="shared" si="1"/>
        <v>40</v>
      </c>
    </row>
    <row r="77" ht="14.4" spans="1:6">
      <c r="A77" s="36" t="s">
        <v>156</v>
      </c>
      <c r="B77" s="37" t="s">
        <v>157</v>
      </c>
      <c r="C77" s="16">
        <v>5056592203775</v>
      </c>
      <c r="D77" s="19">
        <v>10</v>
      </c>
      <c r="E77" s="37">
        <v>20</v>
      </c>
      <c r="F77" s="107">
        <f t="shared" si="1"/>
        <v>30</v>
      </c>
    </row>
    <row r="78" ht="14.4" spans="1:6">
      <c r="A78" s="36" t="s">
        <v>158</v>
      </c>
      <c r="B78" s="37" t="s">
        <v>159</v>
      </c>
      <c r="C78" s="16">
        <v>5056592204154</v>
      </c>
      <c r="D78" s="19">
        <v>20</v>
      </c>
      <c r="E78" s="37">
        <v>0</v>
      </c>
      <c r="F78" s="107">
        <f t="shared" si="1"/>
        <v>20</v>
      </c>
    </row>
    <row r="79" ht="14.4" spans="1:6">
      <c r="A79" s="36" t="s">
        <v>160</v>
      </c>
      <c r="B79" s="37" t="s">
        <v>161</v>
      </c>
      <c r="C79" s="16">
        <v>5056592204161</v>
      </c>
      <c r="D79" s="19">
        <v>60</v>
      </c>
      <c r="E79" s="37">
        <v>20</v>
      </c>
      <c r="F79" s="107">
        <f t="shared" si="1"/>
        <v>80</v>
      </c>
    </row>
    <row r="80" ht="14.4" spans="1:6">
      <c r="A80" s="36" t="s">
        <v>162</v>
      </c>
      <c r="B80" s="37" t="s">
        <v>163</v>
      </c>
      <c r="C80" s="16">
        <v>5056592204178</v>
      </c>
      <c r="D80" s="19">
        <v>210</v>
      </c>
      <c r="E80" s="37">
        <v>40</v>
      </c>
      <c r="F80" s="107">
        <f t="shared" si="1"/>
        <v>250</v>
      </c>
    </row>
    <row r="81" ht="14.4" spans="1:6">
      <c r="A81" s="36" t="s">
        <v>164</v>
      </c>
      <c r="B81" s="37" t="s">
        <v>165</v>
      </c>
      <c r="C81" s="16">
        <v>5056592204185</v>
      </c>
      <c r="D81" s="19">
        <v>280</v>
      </c>
      <c r="E81" s="37">
        <v>40</v>
      </c>
      <c r="F81" s="107">
        <f t="shared" si="1"/>
        <v>320</v>
      </c>
    </row>
    <row r="82" ht="14.4" spans="1:6">
      <c r="A82" s="36" t="s">
        <v>166</v>
      </c>
      <c r="B82" s="37" t="s">
        <v>167</v>
      </c>
      <c r="C82" s="16">
        <v>5056592204192</v>
      </c>
      <c r="D82" s="19">
        <v>180</v>
      </c>
      <c r="E82" s="37">
        <v>30</v>
      </c>
      <c r="F82" s="107">
        <f t="shared" si="1"/>
        <v>210</v>
      </c>
    </row>
    <row r="83" ht="14.4" spans="1:6">
      <c r="A83" s="36" t="s">
        <v>168</v>
      </c>
      <c r="B83" s="37" t="s">
        <v>169</v>
      </c>
      <c r="C83" s="16">
        <v>5056592204208</v>
      </c>
      <c r="D83" s="19">
        <v>60</v>
      </c>
      <c r="E83" s="37">
        <v>20</v>
      </c>
      <c r="F83" s="107">
        <f t="shared" si="1"/>
        <v>80</v>
      </c>
    </row>
    <row r="84" ht="14.4" spans="1:6">
      <c r="A84" s="36" t="s">
        <v>170</v>
      </c>
      <c r="B84" s="37" t="s">
        <v>171</v>
      </c>
      <c r="C84" s="16">
        <v>5056592204215</v>
      </c>
      <c r="D84" s="19">
        <v>60</v>
      </c>
      <c r="E84" s="37">
        <v>10</v>
      </c>
      <c r="F84" s="107">
        <f t="shared" si="1"/>
        <v>70</v>
      </c>
    </row>
    <row r="85" ht="14.4" spans="1:6">
      <c r="A85" s="36" t="s">
        <v>172</v>
      </c>
      <c r="B85" s="37" t="s">
        <v>173</v>
      </c>
      <c r="C85" s="16">
        <v>5056592204222</v>
      </c>
      <c r="D85" s="19">
        <v>50</v>
      </c>
      <c r="E85" s="37">
        <v>10</v>
      </c>
      <c r="F85" s="107">
        <f t="shared" ref="F85" si="2">D85+E85</f>
        <v>60</v>
      </c>
    </row>
    <row r="86" ht="14.4" hidden="1" spans="1:6">
      <c r="A86" s="46" t="s">
        <v>174</v>
      </c>
      <c r="B86" s="111" t="s">
        <v>175</v>
      </c>
      <c r="C86" s="41">
        <v>887513014805</v>
      </c>
      <c r="D86" s="43">
        <v>0</v>
      </c>
      <c r="E86" s="47">
        <v>30</v>
      </c>
      <c r="F86" s="112">
        <v>30</v>
      </c>
    </row>
    <row r="87" ht="14.4" hidden="1" spans="1:6">
      <c r="A87" s="46" t="s">
        <v>176</v>
      </c>
      <c r="B87" s="111" t="s">
        <v>177</v>
      </c>
      <c r="C87" s="41">
        <v>887513014812</v>
      </c>
      <c r="D87" s="43">
        <v>20</v>
      </c>
      <c r="E87" s="47">
        <v>50</v>
      </c>
      <c r="F87" s="112">
        <v>70</v>
      </c>
    </row>
    <row r="88" ht="14.4" hidden="1" spans="1:6">
      <c r="A88" s="46" t="s">
        <v>178</v>
      </c>
      <c r="B88" s="111" t="s">
        <v>179</v>
      </c>
      <c r="C88" s="41">
        <v>887513014829</v>
      </c>
      <c r="D88" s="43">
        <v>20</v>
      </c>
      <c r="E88" s="47">
        <v>60</v>
      </c>
      <c r="F88" s="112">
        <v>80</v>
      </c>
    </row>
    <row r="89" ht="14.4" hidden="1" spans="1:6">
      <c r="A89" s="46" t="s">
        <v>180</v>
      </c>
      <c r="B89" s="111" t="s">
        <v>181</v>
      </c>
      <c r="C89" s="41">
        <v>887513014836</v>
      </c>
      <c r="D89" s="43">
        <v>20</v>
      </c>
      <c r="E89" s="47">
        <v>50</v>
      </c>
      <c r="F89" s="112">
        <v>70</v>
      </c>
    </row>
    <row r="90" ht="14.4" hidden="1" spans="1:6">
      <c r="A90" s="46" t="s">
        <v>182</v>
      </c>
      <c r="B90" s="111" t="s">
        <v>183</v>
      </c>
      <c r="C90" s="41">
        <v>887513014843</v>
      </c>
      <c r="D90" s="43">
        <v>0</v>
      </c>
      <c r="E90" s="47">
        <v>20</v>
      </c>
      <c r="F90" s="112">
        <v>20</v>
      </c>
    </row>
    <row r="91" ht="14.4" hidden="1" spans="1:6">
      <c r="A91" s="46" t="s">
        <v>184</v>
      </c>
      <c r="B91" s="111" t="s">
        <v>185</v>
      </c>
      <c r="C91" s="41">
        <v>887513014850</v>
      </c>
      <c r="D91" s="43">
        <v>0</v>
      </c>
      <c r="E91" s="47">
        <v>10</v>
      </c>
      <c r="F91" s="112">
        <v>10</v>
      </c>
    </row>
    <row r="92" ht="14.4" hidden="1" spans="1:6">
      <c r="A92" s="46" t="s">
        <v>186</v>
      </c>
      <c r="B92" s="47" t="s">
        <v>187</v>
      </c>
      <c r="C92" s="41">
        <v>887513009290</v>
      </c>
      <c r="D92" s="43">
        <v>10</v>
      </c>
      <c r="E92" s="47">
        <v>20</v>
      </c>
      <c r="F92" s="112">
        <v>30</v>
      </c>
    </row>
    <row r="93" ht="14.4" hidden="1" spans="1:6">
      <c r="A93" s="46" t="s">
        <v>188</v>
      </c>
      <c r="B93" s="47" t="s">
        <v>189</v>
      </c>
      <c r="C93" s="41">
        <v>887513009306</v>
      </c>
      <c r="D93" s="43">
        <v>30</v>
      </c>
      <c r="E93" s="47">
        <v>100</v>
      </c>
      <c r="F93" s="112">
        <v>130</v>
      </c>
    </row>
    <row r="94" ht="14.4" hidden="1" spans="1:6">
      <c r="A94" s="46" t="s">
        <v>190</v>
      </c>
      <c r="B94" s="47" t="s">
        <v>191</v>
      </c>
      <c r="C94" s="41">
        <v>887513009313</v>
      </c>
      <c r="D94" s="43">
        <v>10</v>
      </c>
      <c r="E94" s="47">
        <v>100</v>
      </c>
      <c r="F94" s="112">
        <v>110</v>
      </c>
    </row>
    <row r="95" ht="14.4" hidden="1" spans="1:6">
      <c r="A95" s="46" t="s">
        <v>192</v>
      </c>
      <c r="B95" s="47" t="s">
        <v>193</v>
      </c>
      <c r="C95" s="41">
        <v>887513009320</v>
      </c>
      <c r="D95" s="43">
        <v>20</v>
      </c>
      <c r="E95" s="47">
        <v>130</v>
      </c>
      <c r="F95" s="112">
        <v>150</v>
      </c>
    </row>
    <row r="96" ht="14.4" hidden="1" spans="1:6">
      <c r="A96" s="46" t="s">
        <v>194</v>
      </c>
      <c r="B96" s="47" t="s">
        <v>195</v>
      </c>
      <c r="C96" s="41">
        <v>887513009337</v>
      </c>
      <c r="D96" s="43">
        <v>0</v>
      </c>
      <c r="E96" s="47">
        <v>40</v>
      </c>
      <c r="F96" s="112">
        <v>40</v>
      </c>
    </row>
    <row r="97" ht="14.4" hidden="1" spans="1:6">
      <c r="A97" s="46" t="s">
        <v>196</v>
      </c>
      <c r="B97" s="47" t="s">
        <v>197</v>
      </c>
      <c r="C97" s="41">
        <v>887513009344</v>
      </c>
      <c r="D97" s="43">
        <v>0</v>
      </c>
      <c r="E97" s="47">
        <v>60</v>
      </c>
      <c r="F97" s="112">
        <v>60</v>
      </c>
    </row>
    <row r="98" ht="14.4" hidden="1" spans="1:6">
      <c r="A98" s="14" t="s">
        <v>198</v>
      </c>
      <c r="B98" s="113" t="s">
        <v>199</v>
      </c>
      <c r="C98" s="16">
        <v>887513001584</v>
      </c>
      <c r="D98" s="19">
        <v>20</v>
      </c>
      <c r="E98" s="37">
        <v>60</v>
      </c>
      <c r="F98" s="107">
        <v>80</v>
      </c>
    </row>
    <row r="99" ht="14.4" hidden="1" spans="1:6">
      <c r="A99" s="14" t="s">
        <v>200</v>
      </c>
      <c r="B99" s="113" t="s">
        <v>201</v>
      </c>
      <c r="C99" s="16">
        <v>887513001591</v>
      </c>
      <c r="D99" s="19">
        <v>20</v>
      </c>
      <c r="E99" s="37">
        <v>90</v>
      </c>
      <c r="F99" s="107">
        <v>110</v>
      </c>
    </row>
    <row r="100" ht="14.4" hidden="1" spans="1:6">
      <c r="A100" s="14" t="s">
        <v>202</v>
      </c>
      <c r="B100" s="113" t="s">
        <v>203</v>
      </c>
      <c r="C100" s="16">
        <v>887513001607</v>
      </c>
      <c r="D100" s="19">
        <v>20</v>
      </c>
      <c r="E100" s="37">
        <v>120</v>
      </c>
      <c r="F100" s="107">
        <v>140</v>
      </c>
    </row>
    <row r="101" ht="14.4" hidden="1" spans="1:6">
      <c r="A101" s="14" t="s">
        <v>204</v>
      </c>
      <c r="B101" s="113" t="s">
        <v>205</v>
      </c>
      <c r="C101" s="16">
        <v>887513001614</v>
      </c>
      <c r="D101" s="19">
        <v>0</v>
      </c>
      <c r="E101" s="37">
        <v>90</v>
      </c>
      <c r="F101" s="107">
        <v>90</v>
      </c>
    </row>
    <row r="102" ht="14.4" hidden="1" spans="1:6">
      <c r="A102" s="14" t="s">
        <v>206</v>
      </c>
      <c r="B102" s="113" t="s">
        <v>207</v>
      </c>
      <c r="C102" s="16">
        <v>887513001621</v>
      </c>
      <c r="D102" s="19">
        <v>10</v>
      </c>
      <c r="E102" s="37">
        <v>40</v>
      </c>
      <c r="F102" s="107">
        <v>50</v>
      </c>
    </row>
    <row r="103" ht="14.4" hidden="1" spans="1:6">
      <c r="A103" s="14" t="s">
        <v>208</v>
      </c>
      <c r="B103" s="113" t="s">
        <v>209</v>
      </c>
      <c r="C103" s="16">
        <v>887513001638</v>
      </c>
      <c r="D103" s="19">
        <v>10</v>
      </c>
      <c r="E103" s="37">
        <v>40</v>
      </c>
      <c r="F103" s="107">
        <v>50</v>
      </c>
    </row>
    <row r="104" ht="14.4" hidden="1" spans="1:6">
      <c r="A104" s="14" t="s">
        <v>210</v>
      </c>
      <c r="B104" s="113" t="s">
        <v>211</v>
      </c>
      <c r="C104" s="16">
        <v>887513016243</v>
      </c>
      <c r="D104" s="19">
        <v>0</v>
      </c>
      <c r="E104" s="37">
        <v>70</v>
      </c>
      <c r="F104" s="107">
        <v>70</v>
      </c>
    </row>
    <row r="105" ht="14.4" hidden="1" spans="1:6">
      <c r="A105" s="14" t="s">
        <v>212</v>
      </c>
      <c r="B105" s="113" t="s">
        <v>213</v>
      </c>
      <c r="C105" s="16">
        <v>887513016250</v>
      </c>
      <c r="D105" s="19">
        <v>0</v>
      </c>
      <c r="E105" s="37">
        <v>110</v>
      </c>
      <c r="F105" s="107">
        <v>110</v>
      </c>
    </row>
    <row r="106" ht="14.4" hidden="1" spans="1:6">
      <c r="A106" s="14" t="s">
        <v>214</v>
      </c>
      <c r="B106" s="113" t="s">
        <v>215</v>
      </c>
      <c r="C106" s="16">
        <v>887513016267</v>
      </c>
      <c r="D106" s="19">
        <v>0</v>
      </c>
      <c r="E106" s="37">
        <v>130</v>
      </c>
      <c r="F106" s="107">
        <v>130</v>
      </c>
    </row>
    <row r="107" ht="14.4" hidden="1" spans="1:6">
      <c r="A107" s="14" t="s">
        <v>216</v>
      </c>
      <c r="B107" s="113" t="s">
        <v>217</v>
      </c>
      <c r="C107" s="16">
        <v>887513016274</v>
      </c>
      <c r="D107" s="19">
        <v>0</v>
      </c>
      <c r="E107" s="37">
        <v>80</v>
      </c>
      <c r="F107" s="107">
        <v>80</v>
      </c>
    </row>
    <row r="108" ht="14.4" hidden="1" spans="1:6">
      <c r="A108" s="14" t="s">
        <v>218</v>
      </c>
      <c r="B108" s="113" t="s">
        <v>219</v>
      </c>
      <c r="C108" s="16">
        <v>887513016281</v>
      </c>
      <c r="D108" s="19">
        <v>0</v>
      </c>
      <c r="E108" s="37">
        <v>50</v>
      </c>
      <c r="F108" s="107">
        <v>50</v>
      </c>
    </row>
    <row r="109" ht="14.4" hidden="1" spans="1:6">
      <c r="A109" s="14" t="s">
        <v>220</v>
      </c>
      <c r="B109" s="113" t="s">
        <v>221</v>
      </c>
      <c r="C109" s="16">
        <v>887513016298</v>
      </c>
      <c r="D109" s="19">
        <v>0</v>
      </c>
      <c r="E109" s="37">
        <v>30</v>
      </c>
      <c r="F109" s="107">
        <v>30</v>
      </c>
    </row>
    <row r="110" ht="14.4" hidden="1" spans="1:6">
      <c r="A110" s="46" t="s">
        <v>222</v>
      </c>
      <c r="B110" s="47" t="s">
        <v>223</v>
      </c>
      <c r="C110" s="41">
        <v>887513024873</v>
      </c>
      <c r="D110" s="43">
        <v>10</v>
      </c>
      <c r="E110" s="43">
        <v>10</v>
      </c>
      <c r="F110" s="112">
        <f t="shared" ref="F110:F173" si="3">D110+E110</f>
        <v>20</v>
      </c>
    </row>
    <row r="111" ht="14.4" hidden="1" spans="1:6">
      <c r="A111" s="46" t="s">
        <v>224</v>
      </c>
      <c r="B111" s="47" t="s">
        <v>225</v>
      </c>
      <c r="C111" s="41">
        <v>887513024880</v>
      </c>
      <c r="D111" s="43">
        <v>0</v>
      </c>
      <c r="E111" s="43">
        <v>10</v>
      </c>
      <c r="F111" s="112">
        <f t="shared" si="3"/>
        <v>10</v>
      </c>
    </row>
    <row r="112" ht="14.4" hidden="1" spans="1:6">
      <c r="A112" s="46" t="s">
        <v>226</v>
      </c>
      <c r="B112" s="47" t="s">
        <v>227</v>
      </c>
      <c r="C112" s="41">
        <v>887513024897</v>
      </c>
      <c r="D112" s="43">
        <v>10</v>
      </c>
      <c r="E112" s="43">
        <v>0</v>
      </c>
      <c r="F112" s="112">
        <f t="shared" si="3"/>
        <v>10</v>
      </c>
    </row>
    <row r="113" ht="14.4" hidden="1" spans="1:6">
      <c r="A113" s="46" t="s">
        <v>228</v>
      </c>
      <c r="B113" s="47" t="s">
        <v>229</v>
      </c>
      <c r="C113" s="41">
        <v>887513024903</v>
      </c>
      <c r="D113" s="43">
        <v>10</v>
      </c>
      <c r="E113" s="43">
        <v>0</v>
      </c>
      <c r="F113" s="112">
        <f t="shared" si="3"/>
        <v>10</v>
      </c>
    </row>
    <row r="114" ht="14.4" hidden="1" spans="1:6">
      <c r="A114" s="46" t="s">
        <v>230</v>
      </c>
      <c r="B114" s="47" t="s">
        <v>231</v>
      </c>
      <c r="C114" s="41">
        <v>887513024910</v>
      </c>
      <c r="D114" s="43">
        <v>10</v>
      </c>
      <c r="E114" s="43">
        <v>10</v>
      </c>
      <c r="F114" s="112">
        <f t="shared" si="3"/>
        <v>20</v>
      </c>
    </row>
    <row r="115" ht="14.4" hidden="1" spans="1:6">
      <c r="A115" s="46" t="s">
        <v>232</v>
      </c>
      <c r="B115" s="47" t="s">
        <v>233</v>
      </c>
      <c r="C115" s="41">
        <v>887513024927</v>
      </c>
      <c r="D115" s="43">
        <v>0</v>
      </c>
      <c r="E115" s="43">
        <v>10</v>
      </c>
      <c r="F115" s="112">
        <f t="shared" si="3"/>
        <v>10</v>
      </c>
    </row>
    <row r="116" ht="14.4" hidden="1" spans="1:6">
      <c r="A116" s="46" t="s">
        <v>234</v>
      </c>
      <c r="B116" s="47" t="s">
        <v>235</v>
      </c>
      <c r="C116" s="41">
        <v>887513081876</v>
      </c>
      <c r="D116" s="43">
        <v>10</v>
      </c>
      <c r="E116" s="43">
        <v>20</v>
      </c>
      <c r="F116" s="112">
        <f t="shared" si="3"/>
        <v>30</v>
      </c>
    </row>
    <row r="117" ht="14.4" hidden="1" spans="1:6">
      <c r="A117" s="46" t="s">
        <v>236</v>
      </c>
      <c r="B117" s="47" t="s">
        <v>237</v>
      </c>
      <c r="C117" s="41">
        <v>887513081883</v>
      </c>
      <c r="D117" s="43">
        <v>10</v>
      </c>
      <c r="E117" s="43">
        <v>10</v>
      </c>
      <c r="F117" s="112">
        <f t="shared" si="3"/>
        <v>20</v>
      </c>
    </row>
    <row r="118" ht="14.4" hidden="1" spans="1:6">
      <c r="A118" s="46" t="s">
        <v>238</v>
      </c>
      <c r="B118" s="47" t="s">
        <v>239</v>
      </c>
      <c r="C118" s="41">
        <v>887513081890</v>
      </c>
      <c r="D118" s="43">
        <v>20</v>
      </c>
      <c r="E118" s="43">
        <v>10</v>
      </c>
      <c r="F118" s="112">
        <f t="shared" si="3"/>
        <v>30</v>
      </c>
    </row>
    <row r="119" ht="14.4" hidden="1" spans="1:6">
      <c r="A119" s="46" t="s">
        <v>240</v>
      </c>
      <c r="B119" s="47" t="s">
        <v>241</v>
      </c>
      <c r="C119" s="41">
        <v>887513081906</v>
      </c>
      <c r="D119" s="43">
        <v>10</v>
      </c>
      <c r="E119" s="43">
        <v>50</v>
      </c>
      <c r="F119" s="112">
        <f t="shared" si="3"/>
        <v>60</v>
      </c>
    </row>
    <row r="120" ht="14.4" hidden="1" spans="1:6">
      <c r="A120" s="46" t="s">
        <v>242</v>
      </c>
      <c r="B120" s="47" t="s">
        <v>243</v>
      </c>
      <c r="C120" s="41">
        <v>887513081913</v>
      </c>
      <c r="D120" s="43">
        <v>10</v>
      </c>
      <c r="E120" s="43">
        <v>10</v>
      </c>
      <c r="F120" s="112">
        <f t="shared" si="3"/>
        <v>20</v>
      </c>
    </row>
    <row r="121" ht="14.4" hidden="1" spans="1:6">
      <c r="A121" s="46" t="s">
        <v>244</v>
      </c>
      <c r="B121" s="47" t="s">
        <v>245</v>
      </c>
      <c r="C121" s="41">
        <v>887513081920</v>
      </c>
      <c r="D121" s="43">
        <v>10</v>
      </c>
      <c r="E121" s="43">
        <v>10</v>
      </c>
      <c r="F121" s="112">
        <f t="shared" si="3"/>
        <v>20</v>
      </c>
    </row>
    <row r="122" ht="14.4" hidden="1" spans="1:6">
      <c r="A122" s="46" t="s">
        <v>246</v>
      </c>
      <c r="B122" s="47" t="s">
        <v>247</v>
      </c>
      <c r="C122" s="41">
        <v>887513081937</v>
      </c>
      <c r="D122" s="43">
        <v>10</v>
      </c>
      <c r="E122" s="43">
        <v>20</v>
      </c>
      <c r="F122" s="112">
        <f t="shared" si="3"/>
        <v>30</v>
      </c>
    </row>
    <row r="123" ht="14.4" hidden="1" spans="1:6">
      <c r="A123" s="46" t="s">
        <v>248</v>
      </c>
      <c r="B123" s="47" t="s">
        <v>249</v>
      </c>
      <c r="C123" s="41">
        <v>887513081944</v>
      </c>
      <c r="D123" s="43">
        <v>10</v>
      </c>
      <c r="E123" s="43">
        <v>40</v>
      </c>
      <c r="F123" s="112">
        <f t="shared" si="3"/>
        <v>50</v>
      </c>
    </row>
    <row r="124" ht="14.4" hidden="1" spans="1:6">
      <c r="A124" s="46" t="s">
        <v>250</v>
      </c>
      <c r="B124" s="47" t="s">
        <v>251</v>
      </c>
      <c r="C124" s="41">
        <v>887513081951</v>
      </c>
      <c r="D124" s="43">
        <v>0</v>
      </c>
      <c r="E124" s="43">
        <v>20</v>
      </c>
      <c r="F124" s="112">
        <f t="shared" si="3"/>
        <v>20</v>
      </c>
    </row>
    <row r="125" ht="14.4" hidden="1" spans="1:6">
      <c r="A125" s="46" t="s">
        <v>252</v>
      </c>
      <c r="B125" s="47" t="s">
        <v>253</v>
      </c>
      <c r="C125" s="41">
        <v>887513081968</v>
      </c>
      <c r="D125" s="43">
        <v>10</v>
      </c>
      <c r="E125" s="43">
        <v>30</v>
      </c>
      <c r="F125" s="112">
        <f t="shared" si="3"/>
        <v>40</v>
      </c>
    </row>
    <row r="126" ht="14.4" hidden="1" spans="1:6">
      <c r="A126" s="46" t="s">
        <v>254</v>
      </c>
      <c r="B126" s="47" t="s">
        <v>255</v>
      </c>
      <c r="C126" s="41">
        <v>887513081975</v>
      </c>
      <c r="D126" s="43">
        <v>0</v>
      </c>
      <c r="E126" s="43">
        <v>20</v>
      </c>
      <c r="F126" s="112">
        <f t="shared" si="3"/>
        <v>20</v>
      </c>
    </row>
    <row r="127" ht="14.4" hidden="1" spans="1:6">
      <c r="A127" s="46" t="s">
        <v>256</v>
      </c>
      <c r="B127" s="47" t="s">
        <v>257</v>
      </c>
      <c r="C127" s="41">
        <v>887513081982</v>
      </c>
      <c r="D127" s="43">
        <v>0</v>
      </c>
      <c r="E127" s="43">
        <v>30</v>
      </c>
      <c r="F127" s="112">
        <f t="shared" si="3"/>
        <v>30</v>
      </c>
    </row>
    <row r="128" ht="14.4" hidden="1" spans="1:6">
      <c r="A128" s="46" t="s">
        <v>258</v>
      </c>
      <c r="B128" s="47" t="s">
        <v>259</v>
      </c>
      <c r="C128" s="41">
        <v>887513081999</v>
      </c>
      <c r="D128" s="43">
        <v>0</v>
      </c>
      <c r="E128" s="43">
        <v>10</v>
      </c>
      <c r="F128" s="112">
        <f t="shared" si="3"/>
        <v>10</v>
      </c>
    </row>
    <row r="129" ht="14.4" hidden="1" spans="1:6">
      <c r="A129" s="46" t="s">
        <v>260</v>
      </c>
      <c r="B129" s="47" t="s">
        <v>261</v>
      </c>
      <c r="C129" s="41">
        <v>887513992301</v>
      </c>
      <c r="D129" s="43">
        <v>10</v>
      </c>
      <c r="E129" s="43">
        <v>30</v>
      </c>
      <c r="F129" s="112">
        <f t="shared" si="3"/>
        <v>40</v>
      </c>
    </row>
    <row r="130" ht="14.4" hidden="1" spans="1:6">
      <c r="A130" s="46" t="s">
        <v>262</v>
      </c>
      <c r="B130" s="47" t="s">
        <v>263</v>
      </c>
      <c r="C130" s="41">
        <v>887513992318</v>
      </c>
      <c r="D130" s="43">
        <v>0</v>
      </c>
      <c r="E130" s="43">
        <v>40</v>
      </c>
      <c r="F130" s="112">
        <f t="shared" si="3"/>
        <v>40</v>
      </c>
    </row>
    <row r="131" ht="14.4" hidden="1" spans="1:6">
      <c r="A131" s="46" t="s">
        <v>264</v>
      </c>
      <c r="B131" s="47" t="s">
        <v>265</v>
      </c>
      <c r="C131" s="41">
        <v>887513992325</v>
      </c>
      <c r="D131" s="43">
        <v>10</v>
      </c>
      <c r="E131" s="43">
        <v>50</v>
      </c>
      <c r="F131" s="112">
        <f t="shared" si="3"/>
        <v>60</v>
      </c>
    </row>
    <row r="132" ht="14.4" hidden="1" spans="1:6">
      <c r="A132" s="46" t="s">
        <v>266</v>
      </c>
      <c r="B132" s="47" t="s">
        <v>267</v>
      </c>
      <c r="C132" s="41">
        <v>887513992332</v>
      </c>
      <c r="D132" s="43">
        <v>20</v>
      </c>
      <c r="E132" s="43">
        <v>30</v>
      </c>
      <c r="F132" s="112">
        <f t="shared" si="3"/>
        <v>50</v>
      </c>
    </row>
    <row r="133" ht="14.4" hidden="1" spans="1:6">
      <c r="A133" s="46" t="s">
        <v>268</v>
      </c>
      <c r="B133" s="47" t="s">
        <v>269</v>
      </c>
      <c r="C133" s="41">
        <v>887513992356</v>
      </c>
      <c r="D133" s="43">
        <v>10</v>
      </c>
      <c r="E133" s="43">
        <v>50</v>
      </c>
      <c r="F133" s="112">
        <f t="shared" si="3"/>
        <v>60</v>
      </c>
    </row>
    <row r="134" ht="14.4" hidden="1" spans="1:6">
      <c r="A134" s="46" t="s">
        <v>270</v>
      </c>
      <c r="B134" s="47" t="s">
        <v>271</v>
      </c>
      <c r="C134" s="41">
        <v>887513992363</v>
      </c>
      <c r="D134" s="43">
        <v>0</v>
      </c>
      <c r="E134" s="43">
        <v>60</v>
      </c>
      <c r="F134" s="112">
        <f t="shared" si="3"/>
        <v>60</v>
      </c>
    </row>
    <row r="135" ht="14.4" hidden="1" spans="1:6">
      <c r="A135" s="46" t="s">
        <v>272</v>
      </c>
      <c r="B135" s="47" t="s">
        <v>273</v>
      </c>
      <c r="C135" s="41">
        <v>887513992387</v>
      </c>
      <c r="D135" s="43">
        <v>20</v>
      </c>
      <c r="E135" s="43">
        <v>10</v>
      </c>
      <c r="F135" s="112">
        <f t="shared" si="3"/>
        <v>30</v>
      </c>
    </row>
    <row r="136" ht="14.4" hidden="1" spans="1:6">
      <c r="A136" s="46" t="s">
        <v>274</v>
      </c>
      <c r="B136" s="47" t="s">
        <v>275</v>
      </c>
      <c r="C136" s="41">
        <v>887513992394</v>
      </c>
      <c r="D136" s="43">
        <v>10</v>
      </c>
      <c r="E136" s="43">
        <v>0</v>
      </c>
      <c r="F136" s="112">
        <f t="shared" si="3"/>
        <v>10</v>
      </c>
    </row>
    <row r="137" ht="14.4" hidden="1" spans="1:6">
      <c r="A137" s="46" t="s">
        <v>276</v>
      </c>
      <c r="B137" s="47" t="s">
        <v>277</v>
      </c>
      <c r="C137" s="41">
        <v>887513992400</v>
      </c>
      <c r="D137" s="43">
        <v>10</v>
      </c>
      <c r="E137" s="43">
        <v>0</v>
      </c>
      <c r="F137" s="112">
        <f t="shared" si="3"/>
        <v>10</v>
      </c>
    </row>
    <row r="138" ht="14.4" hidden="1" spans="1:6">
      <c r="A138" s="46" t="s">
        <v>278</v>
      </c>
      <c r="B138" s="47" t="s">
        <v>279</v>
      </c>
      <c r="C138" s="41">
        <v>887513016021</v>
      </c>
      <c r="D138" s="43">
        <v>0</v>
      </c>
      <c r="E138" s="43">
        <v>30</v>
      </c>
      <c r="F138" s="112">
        <f t="shared" si="3"/>
        <v>30</v>
      </c>
    </row>
    <row r="139" ht="14.4" hidden="1" spans="1:6">
      <c r="A139" s="46" t="s">
        <v>280</v>
      </c>
      <c r="B139" s="47" t="s">
        <v>281</v>
      </c>
      <c r="C139" s="41">
        <v>887513016038</v>
      </c>
      <c r="D139" s="43">
        <v>0</v>
      </c>
      <c r="E139" s="43">
        <v>30</v>
      </c>
      <c r="F139" s="112">
        <f t="shared" si="3"/>
        <v>30</v>
      </c>
    </row>
    <row r="140" ht="14.4" hidden="1" spans="1:6">
      <c r="A140" s="46" t="s">
        <v>282</v>
      </c>
      <c r="B140" s="47" t="s">
        <v>283</v>
      </c>
      <c r="C140" s="41">
        <v>887513016045</v>
      </c>
      <c r="D140" s="43">
        <v>0</v>
      </c>
      <c r="E140" s="43">
        <v>60</v>
      </c>
      <c r="F140" s="112">
        <f t="shared" si="3"/>
        <v>60</v>
      </c>
    </row>
    <row r="141" ht="14.4" hidden="1" spans="1:6">
      <c r="A141" s="46" t="s">
        <v>284</v>
      </c>
      <c r="B141" s="47" t="s">
        <v>285</v>
      </c>
      <c r="C141" s="41">
        <v>887513016052</v>
      </c>
      <c r="D141" s="43">
        <v>0</v>
      </c>
      <c r="E141" s="43">
        <v>70</v>
      </c>
      <c r="F141" s="112">
        <f t="shared" si="3"/>
        <v>70</v>
      </c>
    </row>
    <row r="142" ht="14.4" hidden="1" spans="1:6">
      <c r="A142" s="46" t="s">
        <v>286</v>
      </c>
      <c r="B142" s="47" t="s">
        <v>287</v>
      </c>
      <c r="C142" s="41">
        <v>816804016853</v>
      </c>
      <c r="D142" s="43">
        <v>0</v>
      </c>
      <c r="E142" s="43">
        <v>40</v>
      </c>
      <c r="F142" s="112">
        <f t="shared" si="3"/>
        <v>40</v>
      </c>
    </row>
    <row r="143" ht="14.4" hidden="1" spans="1:6">
      <c r="A143" s="46" t="s">
        <v>288</v>
      </c>
      <c r="B143" s="47" t="s">
        <v>289</v>
      </c>
      <c r="C143" s="41">
        <v>887513016076</v>
      </c>
      <c r="D143" s="43">
        <v>0</v>
      </c>
      <c r="E143" s="43">
        <v>30</v>
      </c>
      <c r="F143" s="112">
        <f t="shared" si="3"/>
        <v>30</v>
      </c>
    </row>
    <row r="144" ht="14.4" hidden="1" spans="1:6">
      <c r="A144" s="46" t="s">
        <v>290</v>
      </c>
      <c r="B144" s="47" t="s">
        <v>291</v>
      </c>
      <c r="C144" s="41">
        <v>887513016083</v>
      </c>
      <c r="D144" s="43">
        <v>0</v>
      </c>
      <c r="E144" s="43">
        <v>60</v>
      </c>
      <c r="F144" s="112">
        <f t="shared" si="3"/>
        <v>60</v>
      </c>
    </row>
    <row r="145" ht="14.4" hidden="1" spans="1:6">
      <c r="A145" s="46" t="s">
        <v>292</v>
      </c>
      <c r="B145" s="47" t="s">
        <v>293</v>
      </c>
      <c r="C145" s="41">
        <v>887513016090</v>
      </c>
      <c r="D145" s="43">
        <v>0</v>
      </c>
      <c r="E145" s="43">
        <v>20</v>
      </c>
      <c r="F145" s="112">
        <f t="shared" si="3"/>
        <v>20</v>
      </c>
    </row>
    <row r="146" ht="14.4" hidden="1" spans="1:6">
      <c r="A146" s="46" t="s">
        <v>294</v>
      </c>
      <c r="B146" s="47" t="s">
        <v>295</v>
      </c>
      <c r="C146" s="41">
        <v>887513053699</v>
      </c>
      <c r="D146" s="43">
        <v>0</v>
      </c>
      <c r="E146" s="43">
        <v>40</v>
      </c>
      <c r="F146" s="112">
        <f t="shared" si="3"/>
        <v>40</v>
      </c>
    </row>
    <row r="147" ht="14.4" hidden="1" spans="1:6">
      <c r="A147" s="46" t="s">
        <v>296</v>
      </c>
      <c r="B147" s="47" t="s">
        <v>297</v>
      </c>
      <c r="C147" s="41">
        <v>887513016113</v>
      </c>
      <c r="D147" s="43">
        <v>0</v>
      </c>
      <c r="E147" s="43">
        <v>30</v>
      </c>
      <c r="F147" s="112">
        <f t="shared" si="3"/>
        <v>30</v>
      </c>
    </row>
    <row r="148" ht="14.4" hidden="1" spans="1:6">
      <c r="A148" s="46" t="s">
        <v>298</v>
      </c>
      <c r="B148" s="47" t="s">
        <v>299</v>
      </c>
      <c r="C148" s="41">
        <v>887513992431</v>
      </c>
      <c r="D148" s="43">
        <v>10</v>
      </c>
      <c r="E148" s="43">
        <v>0</v>
      </c>
      <c r="F148" s="112">
        <f t="shared" si="3"/>
        <v>10</v>
      </c>
    </row>
    <row r="149" ht="14.4" hidden="1" spans="1:6">
      <c r="A149" s="46" t="s">
        <v>300</v>
      </c>
      <c r="B149" s="47" t="s">
        <v>301</v>
      </c>
      <c r="C149" s="41">
        <v>887513992448</v>
      </c>
      <c r="D149" s="43">
        <v>20</v>
      </c>
      <c r="E149" s="43">
        <v>0</v>
      </c>
      <c r="F149" s="112">
        <f t="shared" si="3"/>
        <v>20</v>
      </c>
    </row>
    <row r="150" ht="14.4" hidden="1" spans="1:6">
      <c r="A150" s="46" t="s">
        <v>302</v>
      </c>
      <c r="B150" s="47" t="s">
        <v>303</v>
      </c>
      <c r="C150" s="41">
        <v>887513992455</v>
      </c>
      <c r="D150" s="43">
        <v>10</v>
      </c>
      <c r="E150" s="43">
        <v>0</v>
      </c>
      <c r="F150" s="112">
        <f t="shared" si="3"/>
        <v>10</v>
      </c>
    </row>
    <row r="151" ht="14.4" hidden="1" spans="1:6">
      <c r="A151" s="46" t="s">
        <v>304</v>
      </c>
      <c r="B151" s="47" t="s">
        <v>305</v>
      </c>
      <c r="C151" s="41">
        <v>887513992462</v>
      </c>
      <c r="D151" s="43">
        <v>10</v>
      </c>
      <c r="E151" s="43">
        <v>0</v>
      </c>
      <c r="F151" s="112">
        <f t="shared" si="3"/>
        <v>10</v>
      </c>
    </row>
    <row r="152" ht="14.4" hidden="1" spans="1:6">
      <c r="A152" s="46" t="s">
        <v>306</v>
      </c>
      <c r="B152" s="47" t="s">
        <v>307</v>
      </c>
      <c r="C152" s="41">
        <v>887513992479</v>
      </c>
      <c r="D152" s="43">
        <v>10</v>
      </c>
      <c r="E152" s="43">
        <v>30</v>
      </c>
      <c r="F152" s="112">
        <f t="shared" si="3"/>
        <v>40</v>
      </c>
    </row>
    <row r="153" ht="14.4" hidden="1" spans="1:6">
      <c r="A153" s="46" t="s">
        <v>308</v>
      </c>
      <c r="B153" s="47" t="s">
        <v>309</v>
      </c>
      <c r="C153" s="41">
        <v>887513992486</v>
      </c>
      <c r="D153" s="43">
        <v>10</v>
      </c>
      <c r="E153" s="43">
        <v>0</v>
      </c>
      <c r="F153" s="112">
        <f t="shared" si="3"/>
        <v>10</v>
      </c>
    </row>
    <row r="154" ht="14.4" hidden="1" spans="1:6">
      <c r="A154" s="46" t="s">
        <v>310</v>
      </c>
      <c r="B154" s="47" t="s">
        <v>311</v>
      </c>
      <c r="C154" s="41">
        <v>887513992493</v>
      </c>
      <c r="D154" s="43">
        <v>0</v>
      </c>
      <c r="E154" s="43">
        <v>30</v>
      </c>
      <c r="F154" s="112">
        <f t="shared" si="3"/>
        <v>30</v>
      </c>
    </row>
    <row r="155" ht="14.4" hidden="1" spans="1:6">
      <c r="A155" s="46" t="s">
        <v>312</v>
      </c>
      <c r="B155" s="47" t="s">
        <v>313</v>
      </c>
      <c r="C155" s="41">
        <v>887513992509</v>
      </c>
      <c r="D155" s="43">
        <v>0</v>
      </c>
      <c r="E155" s="43">
        <v>30</v>
      </c>
      <c r="F155" s="112">
        <f t="shared" si="3"/>
        <v>30</v>
      </c>
    </row>
    <row r="156" ht="14.4" hidden="1" spans="1:6">
      <c r="A156" s="46" t="s">
        <v>314</v>
      </c>
      <c r="B156" s="47" t="s">
        <v>315</v>
      </c>
      <c r="C156" s="41">
        <v>887513992523</v>
      </c>
      <c r="D156" s="43">
        <v>0</v>
      </c>
      <c r="E156" s="43">
        <v>40</v>
      </c>
      <c r="F156" s="112">
        <f t="shared" si="3"/>
        <v>40</v>
      </c>
    </row>
    <row r="157" ht="14.4" hidden="1" spans="1:6">
      <c r="A157" s="46" t="s">
        <v>316</v>
      </c>
      <c r="B157" s="47" t="s">
        <v>317</v>
      </c>
      <c r="C157" s="41">
        <v>887513992530</v>
      </c>
      <c r="D157" s="43">
        <v>10</v>
      </c>
      <c r="E157" s="43">
        <v>0</v>
      </c>
      <c r="F157" s="112">
        <f t="shared" si="3"/>
        <v>10</v>
      </c>
    </row>
    <row r="158" ht="14.4" hidden="1" spans="1:6">
      <c r="A158" s="46" t="s">
        <v>318</v>
      </c>
      <c r="B158" s="47" t="s">
        <v>319</v>
      </c>
      <c r="C158" s="41">
        <v>887513992547</v>
      </c>
      <c r="D158" s="43">
        <v>0</v>
      </c>
      <c r="E158" s="43">
        <v>10</v>
      </c>
      <c r="F158" s="112">
        <f t="shared" si="3"/>
        <v>10</v>
      </c>
    </row>
    <row r="159" ht="14.4" hidden="1" spans="1:6">
      <c r="A159" s="46" t="s">
        <v>320</v>
      </c>
      <c r="B159" s="47" t="s">
        <v>321</v>
      </c>
      <c r="C159" s="41">
        <v>887513082101</v>
      </c>
      <c r="D159" s="43">
        <v>10</v>
      </c>
      <c r="E159" s="43">
        <v>10</v>
      </c>
      <c r="F159" s="112">
        <f t="shared" si="3"/>
        <v>20</v>
      </c>
    </row>
    <row r="160" ht="14.4" hidden="1" spans="1:6">
      <c r="A160" s="46" t="s">
        <v>322</v>
      </c>
      <c r="B160" s="47" t="s">
        <v>323</v>
      </c>
      <c r="C160" s="41">
        <v>887513082118</v>
      </c>
      <c r="D160" s="43">
        <v>10</v>
      </c>
      <c r="E160" s="43">
        <v>0</v>
      </c>
      <c r="F160" s="112">
        <f t="shared" si="3"/>
        <v>10</v>
      </c>
    </row>
    <row r="161" ht="14.4" hidden="1" spans="1:6">
      <c r="A161" s="46" t="s">
        <v>324</v>
      </c>
      <c r="B161" s="47" t="s">
        <v>325</v>
      </c>
      <c r="C161" s="41">
        <v>887513082125</v>
      </c>
      <c r="D161" s="43">
        <v>10</v>
      </c>
      <c r="E161" s="43">
        <v>20</v>
      </c>
      <c r="F161" s="112">
        <f t="shared" si="3"/>
        <v>30</v>
      </c>
    </row>
    <row r="162" ht="14.4" hidden="1" spans="1:6">
      <c r="A162" s="46" t="s">
        <v>326</v>
      </c>
      <c r="B162" s="47" t="s">
        <v>327</v>
      </c>
      <c r="C162" s="41">
        <v>887513082132</v>
      </c>
      <c r="D162" s="43">
        <v>10</v>
      </c>
      <c r="E162" s="43">
        <v>10</v>
      </c>
      <c r="F162" s="112">
        <f t="shared" si="3"/>
        <v>20</v>
      </c>
    </row>
    <row r="163" ht="14.4" hidden="1" spans="1:6">
      <c r="A163" s="46" t="s">
        <v>328</v>
      </c>
      <c r="B163" s="47" t="s">
        <v>329</v>
      </c>
      <c r="C163" s="41">
        <v>887513082149</v>
      </c>
      <c r="D163" s="43">
        <v>20</v>
      </c>
      <c r="E163" s="43">
        <v>40</v>
      </c>
      <c r="F163" s="112">
        <f t="shared" si="3"/>
        <v>60</v>
      </c>
    </row>
    <row r="164" ht="14.4" hidden="1" spans="1:6">
      <c r="A164" s="46" t="s">
        <v>330</v>
      </c>
      <c r="B164" s="47" t="s">
        <v>331</v>
      </c>
      <c r="C164" s="41">
        <v>887513082163</v>
      </c>
      <c r="D164" s="43">
        <v>20</v>
      </c>
      <c r="E164" s="43">
        <v>50</v>
      </c>
      <c r="F164" s="112">
        <f t="shared" si="3"/>
        <v>70</v>
      </c>
    </row>
    <row r="165" ht="14.4" hidden="1" spans="1:6">
      <c r="A165" s="46" t="s">
        <v>332</v>
      </c>
      <c r="B165" s="47" t="s">
        <v>333</v>
      </c>
      <c r="C165" s="41">
        <v>887513082170</v>
      </c>
      <c r="D165" s="43">
        <v>20</v>
      </c>
      <c r="E165" s="43">
        <v>0</v>
      </c>
      <c r="F165" s="112">
        <f t="shared" si="3"/>
        <v>20</v>
      </c>
    </row>
    <row r="166" ht="14.4" hidden="1" spans="1:6">
      <c r="A166" s="46" t="s">
        <v>334</v>
      </c>
      <c r="B166" s="47" t="s">
        <v>335</v>
      </c>
      <c r="C166" s="41">
        <v>887513082187</v>
      </c>
      <c r="D166" s="43">
        <v>10</v>
      </c>
      <c r="E166" s="43">
        <v>0</v>
      </c>
      <c r="F166" s="112">
        <f t="shared" si="3"/>
        <v>10</v>
      </c>
    </row>
    <row r="167" ht="14.4" hidden="1" spans="1:6">
      <c r="A167" s="46" t="s">
        <v>336</v>
      </c>
      <c r="B167" s="47" t="s">
        <v>337</v>
      </c>
      <c r="C167" s="41">
        <v>887513082194</v>
      </c>
      <c r="D167" s="43">
        <v>10</v>
      </c>
      <c r="E167" s="43">
        <v>30</v>
      </c>
      <c r="F167" s="112">
        <f t="shared" si="3"/>
        <v>40</v>
      </c>
    </row>
    <row r="168" ht="14.4" hidden="1" spans="1:6">
      <c r="A168" s="46" t="s">
        <v>338</v>
      </c>
      <c r="B168" s="47" t="s">
        <v>339</v>
      </c>
      <c r="C168" s="41">
        <v>887513082200</v>
      </c>
      <c r="D168" s="43">
        <v>10</v>
      </c>
      <c r="E168" s="43">
        <v>10</v>
      </c>
      <c r="F168" s="112">
        <f t="shared" si="3"/>
        <v>20</v>
      </c>
    </row>
    <row r="169" ht="14.4" hidden="1" spans="1:6">
      <c r="A169" s="46" t="s">
        <v>340</v>
      </c>
      <c r="B169" s="47" t="s">
        <v>341</v>
      </c>
      <c r="C169" s="41">
        <v>887513082217</v>
      </c>
      <c r="D169" s="43">
        <v>10</v>
      </c>
      <c r="E169" s="43">
        <v>20</v>
      </c>
      <c r="F169" s="112">
        <f t="shared" si="3"/>
        <v>30</v>
      </c>
    </row>
    <row r="170" ht="14.4" hidden="1" spans="1:6">
      <c r="A170" s="46" t="s">
        <v>342</v>
      </c>
      <c r="B170" s="47" t="s">
        <v>343</v>
      </c>
      <c r="C170" s="41">
        <v>887513082224</v>
      </c>
      <c r="D170" s="43">
        <v>10</v>
      </c>
      <c r="E170" s="43">
        <v>10</v>
      </c>
      <c r="F170" s="112">
        <f t="shared" si="3"/>
        <v>20</v>
      </c>
    </row>
    <row r="171" ht="14.4" hidden="1" spans="1:6">
      <c r="A171" s="46" t="s">
        <v>344</v>
      </c>
      <c r="B171" s="47" t="s">
        <v>345</v>
      </c>
      <c r="C171" s="41">
        <v>887513082231</v>
      </c>
      <c r="D171" s="43">
        <v>0</v>
      </c>
      <c r="E171" s="43">
        <v>20</v>
      </c>
      <c r="F171" s="112">
        <f t="shared" si="3"/>
        <v>20</v>
      </c>
    </row>
    <row r="172" ht="14.4" hidden="1" spans="1:6">
      <c r="A172" s="46" t="s">
        <v>346</v>
      </c>
      <c r="B172" s="47" t="s">
        <v>347</v>
      </c>
      <c r="C172" s="41">
        <v>887513057451</v>
      </c>
      <c r="D172" s="43">
        <v>10</v>
      </c>
      <c r="E172" s="43">
        <v>20</v>
      </c>
      <c r="F172" s="112">
        <f t="shared" si="3"/>
        <v>30</v>
      </c>
    </row>
    <row r="173" ht="14.4" hidden="1" spans="1:6">
      <c r="A173" s="46" t="s">
        <v>348</v>
      </c>
      <c r="B173" s="47" t="s">
        <v>349</v>
      </c>
      <c r="C173" s="41">
        <v>887513057468</v>
      </c>
      <c r="D173" s="43">
        <v>10</v>
      </c>
      <c r="E173" s="43">
        <v>20</v>
      </c>
      <c r="F173" s="112">
        <f t="shared" si="3"/>
        <v>30</v>
      </c>
    </row>
    <row r="174" ht="14.4" hidden="1" spans="1:6">
      <c r="A174" s="46" t="s">
        <v>350</v>
      </c>
      <c r="B174" s="47" t="s">
        <v>351</v>
      </c>
      <c r="C174" s="41">
        <v>887513057475</v>
      </c>
      <c r="D174" s="43">
        <v>10</v>
      </c>
      <c r="E174" s="43">
        <v>10</v>
      </c>
      <c r="F174" s="112">
        <f t="shared" ref="F174:F237" si="4">D174+E174</f>
        <v>20</v>
      </c>
    </row>
    <row r="175" ht="14.4" hidden="1" spans="1:6">
      <c r="A175" s="46" t="s">
        <v>352</v>
      </c>
      <c r="B175" s="47" t="s">
        <v>353</v>
      </c>
      <c r="C175" s="41">
        <v>887513057482</v>
      </c>
      <c r="D175" s="43">
        <v>10</v>
      </c>
      <c r="E175" s="43">
        <v>10</v>
      </c>
      <c r="F175" s="112">
        <f t="shared" si="4"/>
        <v>20</v>
      </c>
    </row>
    <row r="176" ht="14.4" hidden="1" spans="1:6">
      <c r="A176" s="46" t="s">
        <v>354</v>
      </c>
      <c r="B176" s="47" t="s">
        <v>355</v>
      </c>
      <c r="C176" s="41">
        <v>887513057499</v>
      </c>
      <c r="D176" s="43">
        <v>0</v>
      </c>
      <c r="E176" s="43">
        <v>20</v>
      </c>
      <c r="F176" s="112">
        <f t="shared" si="4"/>
        <v>20</v>
      </c>
    </row>
    <row r="177" ht="14.4" hidden="1" spans="1:6">
      <c r="A177" s="46" t="s">
        <v>356</v>
      </c>
      <c r="B177" s="47" t="s">
        <v>357</v>
      </c>
      <c r="C177" s="41">
        <v>887513057505</v>
      </c>
      <c r="D177" s="43">
        <v>0</v>
      </c>
      <c r="E177" s="43">
        <v>20</v>
      </c>
      <c r="F177" s="112">
        <f t="shared" si="4"/>
        <v>20</v>
      </c>
    </row>
    <row r="178" ht="14.4" hidden="1" spans="1:6">
      <c r="A178" s="46" t="s">
        <v>358</v>
      </c>
      <c r="B178" s="47" t="s">
        <v>359</v>
      </c>
      <c r="C178" s="41">
        <v>887513057512</v>
      </c>
      <c r="D178" s="43">
        <v>20</v>
      </c>
      <c r="E178" s="43">
        <v>10</v>
      </c>
      <c r="F178" s="112">
        <f t="shared" si="4"/>
        <v>30</v>
      </c>
    </row>
    <row r="179" ht="14.4" hidden="1" spans="1:6">
      <c r="A179" s="46" t="s">
        <v>360</v>
      </c>
      <c r="B179" s="47" t="s">
        <v>361</v>
      </c>
      <c r="C179" s="41">
        <v>887513057529</v>
      </c>
      <c r="D179" s="43">
        <v>0</v>
      </c>
      <c r="E179" s="43">
        <v>10</v>
      </c>
      <c r="F179" s="112">
        <f t="shared" si="4"/>
        <v>10</v>
      </c>
    </row>
    <row r="180" ht="14.4" hidden="1" spans="1:6">
      <c r="A180" s="46" t="s">
        <v>362</v>
      </c>
      <c r="B180" s="47" t="s">
        <v>363</v>
      </c>
      <c r="C180" s="41">
        <v>887513057536</v>
      </c>
      <c r="D180" s="43">
        <v>0</v>
      </c>
      <c r="E180" s="43">
        <v>10</v>
      </c>
      <c r="F180" s="112">
        <f t="shared" si="4"/>
        <v>10</v>
      </c>
    </row>
    <row r="181" ht="14.4" hidden="1" spans="1:6">
      <c r="A181" s="46" t="s">
        <v>364</v>
      </c>
      <c r="B181" s="47" t="s">
        <v>365</v>
      </c>
      <c r="C181" s="41">
        <v>887513057567</v>
      </c>
      <c r="D181" s="43">
        <v>10</v>
      </c>
      <c r="E181" s="43">
        <v>0</v>
      </c>
      <c r="F181" s="112">
        <f t="shared" si="4"/>
        <v>10</v>
      </c>
    </row>
    <row r="182" ht="14.4" hidden="1" spans="1:6">
      <c r="A182" s="46" t="s">
        <v>366</v>
      </c>
      <c r="B182" s="47" t="s">
        <v>367</v>
      </c>
      <c r="C182" s="41">
        <v>887513082330</v>
      </c>
      <c r="D182" s="43">
        <v>10</v>
      </c>
      <c r="E182" s="43">
        <v>10</v>
      </c>
      <c r="F182" s="112">
        <f t="shared" si="4"/>
        <v>20</v>
      </c>
    </row>
    <row r="183" ht="14.4" hidden="1" spans="1:6">
      <c r="A183" s="46" t="s">
        <v>368</v>
      </c>
      <c r="B183" s="47" t="s">
        <v>369</v>
      </c>
      <c r="C183" s="41">
        <v>887513082347</v>
      </c>
      <c r="D183" s="43">
        <v>20</v>
      </c>
      <c r="E183" s="43">
        <v>0</v>
      </c>
      <c r="F183" s="112">
        <f t="shared" si="4"/>
        <v>20</v>
      </c>
    </row>
    <row r="184" ht="14.4" hidden="1" spans="1:6">
      <c r="A184" s="46" t="s">
        <v>370</v>
      </c>
      <c r="B184" s="47" t="s">
        <v>371</v>
      </c>
      <c r="C184" s="41">
        <v>887513082354</v>
      </c>
      <c r="D184" s="43">
        <v>20</v>
      </c>
      <c r="E184" s="43">
        <v>20</v>
      </c>
      <c r="F184" s="112">
        <f t="shared" si="4"/>
        <v>40</v>
      </c>
    </row>
    <row r="185" ht="14.4" hidden="1" spans="1:6">
      <c r="A185" s="46" t="s">
        <v>372</v>
      </c>
      <c r="B185" s="47" t="s">
        <v>373</v>
      </c>
      <c r="C185" s="41">
        <v>887513082361</v>
      </c>
      <c r="D185" s="43">
        <v>10</v>
      </c>
      <c r="E185" s="43">
        <v>40</v>
      </c>
      <c r="F185" s="112">
        <f t="shared" si="4"/>
        <v>50</v>
      </c>
    </row>
    <row r="186" ht="14.4" hidden="1" spans="1:6">
      <c r="A186" s="46" t="s">
        <v>374</v>
      </c>
      <c r="B186" s="47" t="s">
        <v>375</v>
      </c>
      <c r="C186" s="41">
        <v>887513082378</v>
      </c>
      <c r="D186" s="43">
        <v>20</v>
      </c>
      <c r="E186" s="43">
        <v>20</v>
      </c>
      <c r="F186" s="112">
        <f t="shared" si="4"/>
        <v>40</v>
      </c>
    </row>
    <row r="187" ht="14.4" hidden="1" spans="1:6">
      <c r="A187" s="46" t="s">
        <v>376</v>
      </c>
      <c r="B187" s="47" t="s">
        <v>377</v>
      </c>
      <c r="C187" s="41">
        <v>887513082385</v>
      </c>
      <c r="D187" s="43">
        <v>20</v>
      </c>
      <c r="E187" s="43">
        <v>0</v>
      </c>
      <c r="F187" s="112">
        <f t="shared" si="4"/>
        <v>20</v>
      </c>
    </row>
    <row r="188" ht="14.4" hidden="1" spans="1:6">
      <c r="A188" s="46" t="s">
        <v>378</v>
      </c>
      <c r="B188" s="47" t="s">
        <v>379</v>
      </c>
      <c r="C188" s="41">
        <v>887513082392</v>
      </c>
      <c r="D188" s="43">
        <v>10</v>
      </c>
      <c r="E188" s="43">
        <v>10</v>
      </c>
      <c r="F188" s="112">
        <f t="shared" si="4"/>
        <v>20</v>
      </c>
    </row>
    <row r="189" ht="14.4" hidden="1" spans="1:6">
      <c r="A189" s="46" t="s">
        <v>380</v>
      </c>
      <c r="B189" s="47" t="s">
        <v>381</v>
      </c>
      <c r="C189" s="41">
        <v>887513082408</v>
      </c>
      <c r="D189" s="43">
        <v>10</v>
      </c>
      <c r="E189" s="43">
        <v>10</v>
      </c>
      <c r="F189" s="112">
        <f t="shared" si="4"/>
        <v>20</v>
      </c>
    </row>
    <row r="190" ht="14.4" hidden="1" spans="1:6">
      <c r="A190" s="46" t="s">
        <v>382</v>
      </c>
      <c r="B190" s="47" t="s">
        <v>383</v>
      </c>
      <c r="C190" s="41">
        <v>887513082415</v>
      </c>
      <c r="D190" s="43">
        <v>10</v>
      </c>
      <c r="E190" s="43">
        <v>0</v>
      </c>
      <c r="F190" s="112">
        <f t="shared" si="4"/>
        <v>10</v>
      </c>
    </row>
    <row r="191" ht="14.4" hidden="1" spans="1:6">
      <c r="A191" s="46" t="s">
        <v>384</v>
      </c>
      <c r="B191" s="47" t="s">
        <v>385</v>
      </c>
      <c r="C191" s="41">
        <v>887513082422</v>
      </c>
      <c r="D191" s="43">
        <v>20</v>
      </c>
      <c r="E191" s="43">
        <v>40</v>
      </c>
      <c r="F191" s="112">
        <f t="shared" si="4"/>
        <v>60</v>
      </c>
    </row>
    <row r="192" ht="14.4" hidden="1" spans="1:6">
      <c r="A192" s="46" t="s">
        <v>386</v>
      </c>
      <c r="B192" s="47" t="s">
        <v>387</v>
      </c>
      <c r="C192" s="41">
        <v>887513082460</v>
      </c>
      <c r="D192" s="43">
        <v>0</v>
      </c>
      <c r="E192" s="43">
        <v>10</v>
      </c>
      <c r="F192" s="112">
        <f t="shared" si="4"/>
        <v>10</v>
      </c>
    </row>
    <row r="193" ht="14.4" hidden="1" spans="1:6">
      <c r="A193" s="46" t="s">
        <v>388</v>
      </c>
      <c r="B193" s="47" t="s">
        <v>389</v>
      </c>
      <c r="C193" s="41">
        <v>5056592202204</v>
      </c>
      <c r="D193" s="43">
        <v>0</v>
      </c>
      <c r="E193" s="43">
        <v>20</v>
      </c>
      <c r="F193" s="112">
        <f t="shared" si="4"/>
        <v>20</v>
      </c>
    </row>
    <row r="194" ht="14.4" hidden="1" spans="1:6">
      <c r="A194" s="46" t="s">
        <v>390</v>
      </c>
      <c r="B194" s="47" t="s">
        <v>391</v>
      </c>
      <c r="C194" s="41">
        <v>5056592202211</v>
      </c>
      <c r="D194" s="43">
        <v>0</v>
      </c>
      <c r="E194" s="43">
        <v>20</v>
      </c>
      <c r="F194" s="112">
        <f t="shared" si="4"/>
        <v>20</v>
      </c>
    </row>
    <row r="195" ht="14.4" hidden="1" spans="1:6">
      <c r="A195" s="46" t="s">
        <v>392</v>
      </c>
      <c r="B195" s="47" t="s">
        <v>393</v>
      </c>
      <c r="C195" s="41">
        <v>5056592202228</v>
      </c>
      <c r="D195" s="43">
        <v>0</v>
      </c>
      <c r="E195" s="43">
        <v>20</v>
      </c>
      <c r="F195" s="112">
        <f t="shared" si="4"/>
        <v>20</v>
      </c>
    </row>
    <row r="196" ht="14.4" hidden="1" spans="1:6">
      <c r="A196" s="46" t="s">
        <v>394</v>
      </c>
      <c r="B196" s="47" t="s">
        <v>395</v>
      </c>
      <c r="C196" s="41">
        <v>5056592202235</v>
      </c>
      <c r="D196" s="43">
        <v>0</v>
      </c>
      <c r="E196" s="43">
        <v>20</v>
      </c>
      <c r="F196" s="112">
        <f t="shared" si="4"/>
        <v>20</v>
      </c>
    </row>
    <row r="197" ht="14.4" hidden="1" spans="1:6">
      <c r="A197" s="46" t="s">
        <v>396</v>
      </c>
      <c r="B197" s="47" t="s">
        <v>397</v>
      </c>
      <c r="C197" s="41">
        <v>5056592202242</v>
      </c>
      <c r="D197" s="43">
        <v>0</v>
      </c>
      <c r="E197" s="43">
        <v>10</v>
      </c>
      <c r="F197" s="112">
        <f t="shared" si="4"/>
        <v>10</v>
      </c>
    </row>
    <row r="198" ht="14.4" hidden="1" spans="1:6">
      <c r="A198" s="46" t="s">
        <v>398</v>
      </c>
      <c r="B198" s="47" t="s">
        <v>399</v>
      </c>
      <c r="C198" s="41">
        <v>5056592202259</v>
      </c>
      <c r="D198" s="43">
        <v>0</v>
      </c>
      <c r="E198" s="43">
        <v>20</v>
      </c>
      <c r="F198" s="112">
        <f t="shared" si="4"/>
        <v>20</v>
      </c>
    </row>
    <row r="199" ht="14.4" hidden="1" spans="1:6">
      <c r="A199" s="46" t="s">
        <v>400</v>
      </c>
      <c r="B199" s="47" t="s">
        <v>401</v>
      </c>
      <c r="C199" s="41">
        <v>5056592202266</v>
      </c>
      <c r="D199" s="43">
        <v>0</v>
      </c>
      <c r="E199" s="43">
        <v>10</v>
      </c>
      <c r="F199" s="112">
        <f t="shared" si="4"/>
        <v>10</v>
      </c>
    </row>
    <row r="200" ht="14.4" hidden="1" spans="1:6">
      <c r="A200" s="46" t="s">
        <v>402</v>
      </c>
      <c r="B200" s="47" t="s">
        <v>403</v>
      </c>
      <c r="C200" s="41">
        <v>5056592202280</v>
      </c>
      <c r="D200" s="43">
        <v>0</v>
      </c>
      <c r="E200" s="43">
        <v>20</v>
      </c>
      <c r="F200" s="112">
        <f t="shared" si="4"/>
        <v>20</v>
      </c>
    </row>
    <row r="201" ht="14.4" hidden="1" spans="1:6">
      <c r="A201" s="46" t="s">
        <v>404</v>
      </c>
      <c r="B201" s="47" t="s">
        <v>405</v>
      </c>
      <c r="C201" s="41">
        <v>5056592202075</v>
      </c>
      <c r="D201" s="43">
        <v>0</v>
      </c>
      <c r="E201" s="43">
        <v>10</v>
      </c>
      <c r="F201" s="112">
        <f t="shared" si="4"/>
        <v>10</v>
      </c>
    </row>
    <row r="202" ht="14.4" hidden="1" spans="1:6">
      <c r="A202" s="46" t="s">
        <v>406</v>
      </c>
      <c r="B202" s="47" t="s">
        <v>407</v>
      </c>
      <c r="C202" s="41">
        <v>5056592202099</v>
      </c>
      <c r="D202" s="43">
        <v>0</v>
      </c>
      <c r="E202" s="43">
        <v>10</v>
      </c>
      <c r="F202" s="112">
        <f t="shared" si="4"/>
        <v>10</v>
      </c>
    </row>
    <row r="203" ht="14.4" hidden="1" spans="1:6">
      <c r="A203" s="46" t="s">
        <v>408</v>
      </c>
      <c r="B203" s="47" t="s">
        <v>409</v>
      </c>
      <c r="C203" s="41">
        <v>5056592202105</v>
      </c>
      <c r="D203" s="43">
        <v>0</v>
      </c>
      <c r="E203" s="43">
        <v>10</v>
      </c>
      <c r="F203" s="112">
        <f t="shared" si="4"/>
        <v>10</v>
      </c>
    </row>
    <row r="204" ht="14.4" hidden="1" spans="1:6">
      <c r="A204" s="46" t="s">
        <v>410</v>
      </c>
      <c r="B204" s="47" t="s">
        <v>411</v>
      </c>
      <c r="C204" s="41">
        <v>5056592202129</v>
      </c>
      <c r="D204" s="43">
        <v>0</v>
      </c>
      <c r="E204" s="43">
        <v>20</v>
      </c>
      <c r="F204" s="112">
        <f t="shared" si="4"/>
        <v>20</v>
      </c>
    </row>
    <row r="205" ht="14.4" hidden="1" spans="1:6">
      <c r="A205" s="46" t="s">
        <v>412</v>
      </c>
      <c r="B205" s="47" t="s">
        <v>413</v>
      </c>
      <c r="C205" s="41">
        <v>5056592202143</v>
      </c>
      <c r="D205" s="43">
        <v>0</v>
      </c>
      <c r="E205" s="43">
        <v>10</v>
      </c>
      <c r="F205" s="112">
        <f t="shared" si="4"/>
        <v>10</v>
      </c>
    </row>
    <row r="206" ht="14.4" hidden="1" spans="1:6">
      <c r="A206" s="46" t="s">
        <v>414</v>
      </c>
      <c r="B206" s="47" t="s">
        <v>415</v>
      </c>
      <c r="C206" s="41">
        <v>5056592202167</v>
      </c>
      <c r="D206" s="43">
        <v>0</v>
      </c>
      <c r="E206" s="43">
        <v>10</v>
      </c>
      <c r="F206" s="112">
        <f t="shared" si="4"/>
        <v>10</v>
      </c>
    </row>
    <row r="207" ht="14.4" hidden="1" spans="1:6">
      <c r="A207" s="46" t="s">
        <v>416</v>
      </c>
      <c r="B207" s="47" t="s">
        <v>417</v>
      </c>
      <c r="C207" s="41">
        <v>5056592201634</v>
      </c>
      <c r="D207" s="43">
        <v>0</v>
      </c>
      <c r="E207" s="43">
        <v>10</v>
      </c>
      <c r="F207" s="112">
        <f t="shared" si="4"/>
        <v>10</v>
      </c>
    </row>
    <row r="208" ht="14.4" hidden="1" spans="1:6">
      <c r="A208" s="46" t="s">
        <v>418</v>
      </c>
      <c r="B208" s="47" t="s">
        <v>419</v>
      </c>
      <c r="C208" s="41">
        <v>5056592201641</v>
      </c>
      <c r="D208" s="43">
        <v>0</v>
      </c>
      <c r="E208" s="43">
        <v>10</v>
      </c>
      <c r="F208" s="112">
        <f t="shared" si="4"/>
        <v>10</v>
      </c>
    </row>
    <row r="209" ht="14.4" hidden="1" spans="1:6">
      <c r="A209" s="46" t="s">
        <v>420</v>
      </c>
      <c r="B209" s="47" t="s">
        <v>421</v>
      </c>
      <c r="C209" s="41">
        <v>5056592201658</v>
      </c>
      <c r="D209" s="43">
        <v>0</v>
      </c>
      <c r="E209" s="43">
        <v>30</v>
      </c>
      <c r="F209" s="112">
        <f t="shared" si="4"/>
        <v>30</v>
      </c>
    </row>
    <row r="210" ht="14.4" hidden="1" spans="1:6">
      <c r="A210" s="46" t="s">
        <v>422</v>
      </c>
      <c r="B210" s="47" t="s">
        <v>423</v>
      </c>
      <c r="C210" s="41">
        <v>5056592201665</v>
      </c>
      <c r="D210" s="43">
        <v>0</v>
      </c>
      <c r="E210" s="43">
        <v>30</v>
      </c>
      <c r="F210" s="112">
        <f t="shared" si="4"/>
        <v>30</v>
      </c>
    </row>
    <row r="211" ht="14.4" hidden="1" spans="1:6">
      <c r="A211" s="46" t="s">
        <v>424</v>
      </c>
      <c r="B211" s="47" t="s">
        <v>425</v>
      </c>
      <c r="C211" s="41">
        <v>5056592201672</v>
      </c>
      <c r="D211" s="43">
        <v>0</v>
      </c>
      <c r="E211" s="43">
        <v>10</v>
      </c>
      <c r="F211" s="112">
        <f t="shared" si="4"/>
        <v>10</v>
      </c>
    </row>
    <row r="212" ht="14.4" hidden="1" spans="1:6">
      <c r="A212" s="46" t="s">
        <v>426</v>
      </c>
      <c r="B212" s="47" t="s">
        <v>427</v>
      </c>
      <c r="C212" s="41">
        <v>5056592201689</v>
      </c>
      <c r="D212" s="43">
        <v>0</v>
      </c>
      <c r="E212" s="43">
        <v>20</v>
      </c>
      <c r="F212" s="112">
        <f t="shared" si="4"/>
        <v>20</v>
      </c>
    </row>
    <row r="213" ht="14.4" hidden="1" spans="1:6">
      <c r="A213" s="46" t="s">
        <v>428</v>
      </c>
      <c r="B213" s="47" t="s">
        <v>429</v>
      </c>
      <c r="C213" s="41">
        <v>5056592201696</v>
      </c>
      <c r="D213" s="43">
        <v>0</v>
      </c>
      <c r="E213" s="43">
        <v>30</v>
      </c>
      <c r="F213" s="112">
        <f t="shared" si="4"/>
        <v>30</v>
      </c>
    </row>
    <row r="214" ht="14.4" hidden="1" spans="1:6">
      <c r="A214" s="46" t="s">
        <v>430</v>
      </c>
      <c r="B214" s="47" t="s">
        <v>431</v>
      </c>
      <c r="C214" s="41">
        <v>5056592201702</v>
      </c>
      <c r="D214" s="43">
        <v>0</v>
      </c>
      <c r="E214" s="43">
        <v>10</v>
      </c>
      <c r="F214" s="112">
        <f t="shared" si="4"/>
        <v>10</v>
      </c>
    </row>
    <row r="215" ht="14.4" hidden="1" spans="1:6">
      <c r="A215" s="46" t="s">
        <v>432</v>
      </c>
      <c r="B215" s="47" t="s">
        <v>433</v>
      </c>
      <c r="C215" s="41">
        <v>5056592201726</v>
      </c>
      <c r="D215" s="43">
        <v>0</v>
      </c>
      <c r="E215" s="43">
        <v>20</v>
      </c>
      <c r="F215" s="112">
        <f t="shared" si="4"/>
        <v>20</v>
      </c>
    </row>
    <row r="216" ht="14.4" hidden="1" spans="1:6">
      <c r="A216" s="48" t="s">
        <v>434</v>
      </c>
      <c r="B216" s="47" t="s">
        <v>435</v>
      </c>
      <c r="C216" s="41">
        <v>5056592203423</v>
      </c>
      <c r="D216" s="43">
        <v>0</v>
      </c>
      <c r="E216" s="43">
        <v>20</v>
      </c>
      <c r="F216" s="112">
        <f t="shared" si="4"/>
        <v>20</v>
      </c>
    </row>
    <row r="217" ht="14.4" hidden="1" spans="1:6">
      <c r="A217" s="48" t="s">
        <v>436</v>
      </c>
      <c r="B217" s="47" t="s">
        <v>437</v>
      </c>
      <c r="C217" s="41">
        <v>5056592203430</v>
      </c>
      <c r="D217" s="43">
        <v>0</v>
      </c>
      <c r="E217" s="43">
        <v>20</v>
      </c>
      <c r="F217" s="112">
        <f t="shared" si="4"/>
        <v>20</v>
      </c>
    </row>
    <row r="218" ht="14.4" hidden="1" spans="1:6">
      <c r="A218" s="48" t="s">
        <v>438</v>
      </c>
      <c r="B218" s="47" t="s">
        <v>439</v>
      </c>
      <c r="C218" s="41">
        <v>5056592203447</v>
      </c>
      <c r="D218" s="43">
        <v>10</v>
      </c>
      <c r="E218" s="43">
        <v>20</v>
      </c>
      <c r="F218" s="112">
        <f t="shared" si="4"/>
        <v>30</v>
      </c>
    </row>
    <row r="219" ht="14.4" hidden="1" spans="1:6">
      <c r="A219" s="48" t="s">
        <v>440</v>
      </c>
      <c r="B219" s="47" t="s">
        <v>441</v>
      </c>
      <c r="C219" s="41">
        <v>5056592203454</v>
      </c>
      <c r="D219" s="43">
        <v>10</v>
      </c>
      <c r="E219" s="43">
        <v>40</v>
      </c>
      <c r="F219" s="112">
        <f t="shared" si="4"/>
        <v>50</v>
      </c>
    </row>
    <row r="220" ht="14.4" hidden="1" spans="1:6">
      <c r="A220" s="48" t="s">
        <v>442</v>
      </c>
      <c r="B220" s="47" t="s">
        <v>443</v>
      </c>
      <c r="C220" s="41">
        <v>5056592203461</v>
      </c>
      <c r="D220" s="43">
        <v>20</v>
      </c>
      <c r="E220" s="43">
        <v>60</v>
      </c>
      <c r="F220" s="112">
        <f t="shared" si="4"/>
        <v>80</v>
      </c>
    </row>
    <row r="221" ht="14.4" hidden="1" spans="1:6">
      <c r="A221" s="48" t="s">
        <v>444</v>
      </c>
      <c r="B221" s="47" t="s">
        <v>445</v>
      </c>
      <c r="C221" s="41">
        <v>5056592203478</v>
      </c>
      <c r="D221" s="43">
        <v>0</v>
      </c>
      <c r="E221" s="43">
        <v>10</v>
      </c>
      <c r="F221" s="112">
        <f t="shared" si="4"/>
        <v>10</v>
      </c>
    </row>
    <row r="222" ht="14.4" hidden="1" spans="1:6">
      <c r="A222" s="48" t="s">
        <v>446</v>
      </c>
      <c r="B222" s="47" t="s">
        <v>447</v>
      </c>
      <c r="C222" s="41">
        <v>5056592203485</v>
      </c>
      <c r="D222" s="43">
        <v>10</v>
      </c>
      <c r="E222" s="43">
        <v>40</v>
      </c>
      <c r="F222" s="112">
        <f t="shared" si="4"/>
        <v>50</v>
      </c>
    </row>
    <row r="223" ht="14.4" hidden="1" spans="1:6">
      <c r="A223" s="48" t="s">
        <v>448</v>
      </c>
      <c r="B223" s="47" t="s">
        <v>449</v>
      </c>
      <c r="C223" s="41">
        <v>5056592203492</v>
      </c>
      <c r="D223" s="43">
        <v>10</v>
      </c>
      <c r="E223" s="43">
        <v>40</v>
      </c>
      <c r="F223" s="112">
        <f t="shared" si="4"/>
        <v>50</v>
      </c>
    </row>
    <row r="224" ht="14.4" hidden="1" spans="1:6">
      <c r="A224" s="48" t="s">
        <v>450</v>
      </c>
      <c r="B224" s="47" t="s">
        <v>451</v>
      </c>
      <c r="C224" s="41">
        <v>5056592203508</v>
      </c>
      <c r="D224" s="43">
        <v>0</v>
      </c>
      <c r="E224" s="43">
        <v>30</v>
      </c>
      <c r="F224" s="112">
        <f t="shared" si="4"/>
        <v>30</v>
      </c>
    </row>
    <row r="225" ht="14.4" hidden="1" spans="1:6">
      <c r="A225" s="48" t="s">
        <v>452</v>
      </c>
      <c r="B225" s="47" t="s">
        <v>453</v>
      </c>
      <c r="C225" s="41">
        <v>5056592203515</v>
      </c>
      <c r="D225" s="43">
        <v>10</v>
      </c>
      <c r="E225" s="43">
        <v>30</v>
      </c>
      <c r="F225" s="112">
        <f t="shared" si="4"/>
        <v>40</v>
      </c>
    </row>
    <row r="226" ht="14.4" hidden="1" spans="1:6">
      <c r="A226" s="48" t="s">
        <v>454</v>
      </c>
      <c r="B226" s="47" t="s">
        <v>455</v>
      </c>
      <c r="C226" s="41">
        <v>5056592203539</v>
      </c>
      <c r="D226" s="43">
        <v>0</v>
      </c>
      <c r="E226" s="43">
        <v>20</v>
      </c>
      <c r="F226" s="112">
        <f t="shared" si="4"/>
        <v>20</v>
      </c>
    </row>
    <row r="227" ht="14.4" hidden="1" spans="1:6">
      <c r="A227" s="48" t="s">
        <v>456</v>
      </c>
      <c r="B227" s="47" t="s">
        <v>457</v>
      </c>
      <c r="C227" s="41">
        <v>5056592203546</v>
      </c>
      <c r="D227" s="43">
        <v>0</v>
      </c>
      <c r="E227" s="43">
        <v>20</v>
      </c>
      <c r="F227" s="112">
        <f t="shared" si="4"/>
        <v>20</v>
      </c>
    </row>
    <row r="228" ht="14.4" hidden="1" spans="1:6">
      <c r="A228" s="48" t="s">
        <v>458</v>
      </c>
      <c r="B228" s="47" t="s">
        <v>459</v>
      </c>
      <c r="C228" s="41">
        <v>5056592203584</v>
      </c>
      <c r="D228" s="43">
        <v>20</v>
      </c>
      <c r="E228" s="43">
        <v>20</v>
      </c>
      <c r="F228" s="112">
        <f t="shared" si="4"/>
        <v>40</v>
      </c>
    </row>
    <row r="229" ht="14.4" hidden="1" spans="1:6">
      <c r="A229" s="48" t="s">
        <v>460</v>
      </c>
      <c r="B229" s="47" t="s">
        <v>461</v>
      </c>
      <c r="C229" s="41">
        <v>5056592203591</v>
      </c>
      <c r="D229" s="43">
        <v>20</v>
      </c>
      <c r="E229" s="43">
        <v>20</v>
      </c>
      <c r="F229" s="112">
        <f t="shared" si="4"/>
        <v>40</v>
      </c>
    </row>
    <row r="230" ht="14.4" hidden="1" spans="1:6">
      <c r="A230" s="48" t="s">
        <v>462</v>
      </c>
      <c r="B230" s="47" t="s">
        <v>463</v>
      </c>
      <c r="C230" s="41">
        <v>5056592203607</v>
      </c>
      <c r="D230" s="43">
        <v>20</v>
      </c>
      <c r="E230" s="43">
        <v>30</v>
      </c>
      <c r="F230" s="112">
        <f t="shared" si="4"/>
        <v>50</v>
      </c>
    </row>
    <row r="231" ht="14.4" hidden="1" spans="1:6">
      <c r="A231" s="48" t="s">
        <v>464</v>
      </c>
      <c r="B231" s="47" t="s">
        <v>465</v>
      </c>
      <c r="C231" s="41">
        <v>5056592203614</v>
      </c>
      <c r="D231" s="43">
        <v>0</v>
      </c>
      <c r="E231" s="43">
        <v>20</v>
      </c>
      <c r="F231" s="112">
        <f t="shared" si="4"/>
        <v>20</v>
      </c>
    </row>
    <row r="232" ht="14.4" hidden="1" spans="1:6">
      <c r="A232" s="48" t="s">
        <v>466</v>
      </c>
      <c r="B232" s="47" t="s">
        <v>467</v>
      </c>
      <c r="C232" s="41">
        <v>5056592203621</v>
      </c>
      <c r="D232" s="43">
        <v>10</v>
      </c>
      <c r="E232" s="43">
        <v>30</v>
      </c>
      <c r="F232" s="112">
        <f t="shared" si="4"/>
        <v>40</v>
      </c>
    </row>
    <row r="233" ht="14.4" hidden="1" spans="1:6">
      <c r="A233" s="48" t="s">
        <v>468</v>
      </c>
      <c r="B233" s="47" t="s">
        <v>469</v>
      </c>
      <c r="C233" s="41">
        <v>5056592203638</v>
      </c>
      <c r="D233" s="43">
        <v>10</v>
      </c>
      <c r="E233" s="43">
        <v>20</v>
      </c>
      <c r="F233" s="112">
        <f t="shared" si="4"/>
        <v>30</v>
      </c>
    </row>
    <row r="234" ht="14.4" hidden="1" spans="1:6">
      <c r="A234" s="48" t="s">
        <v>470</v>
      </c>
      <c r="B234" s="47" t="s">
        <v>471</v>
      </c>
      <c r="C234" s="41">
        <v>5056592203645</v>
      </c>
      <c r="D234" s="43">
        <v>10</v>
      </c>
      <c r="E234" s="43">
        <v>0</v>
      </c>
      <c r="F234" s="112">
        <f t="shared" si="4"/>
        <v>10</v>
      </c>
    </row>
    <row r="235" ht="14.4" hidden="1" spans="1:6">
      <c r="A235" s="48" t="s">
        <v>472</v>
      </c>
      <c r="B235" s="47" t="s">
        <v>473</v>
      </c>
      <c r="C235" s="41">
        <v>5056592203652</v>
      </c>
      <c r="D235" s="43">
        <v>0</v>
      </c>
      <c r="E235" s="43">
        <v>20</v>
      </c>
      <c r="F235" s="112">
        <f t="shared" si="4"/>
        <v>20</v>
      </c>
    </row>
    <row r="236" ht="14.4" hidden="1" spans="1:6">
      <c r="A236" s="48" t="s">
        <v>474</v>
      </c>
      <c r="B236" s="47" t="s">
        <v>475</v>
      </c>
      <c r="C236" s="41">
        <v>5056592203669</v>
      </c>
      <c r="D236" s="43">
        <v>10</v>
      </c>
      <c r="E236" s="43">
        <v>10</v>
      </c>
      <c r="F236" s="112">
        <f t="shared" si="4"/>
        <v>20</v>
      </c>
    </row>
    <row r="237" ht="14.4" hidden="1" spans="1:6">
      <c r="A237" s="48" t="s">
        <v>476</v>
      </c>
      <c r="B237" s="47" t="s">
        <v>477</v>
      </c>
      <c r="C237" s="41">
        <v>5056592203690</v>
      </c>
      <c r="D237" s="43">
        <v>10</v>
      </c>
      <c r="E237" s="43">
        <v>0</v>
      </c>
      <c r="F237" s="112">
        <f t="shared" si="4"/>
        <v>10</v>
      </c>
    </row>
    <row r="238" ht="14.4" hidden="1" spans="1:6">
      <c r="A238" s="48" t="s">
        <v>478</v>
      </c>
      <c r="B238" s="47" t="s">
        <v>479</v>
      </c>
      <c r="C238" s="41">
        <v>5056592203942</v>
      </c>
      <c r="D238" s="43">
        <v>10</v>
      </c>
      <c r="E238" s="43">
        <v>10</v>
      </c>
      <c r="F238" s="112">
        <f t="shared" ref="F238:F256" si="5">D238+E238</f>
        <v>20</v>
      </c>
    </row>
    <row r="239" ht="14.4" hidden="1" spans="1:6">
      <c r="A239" s="48" t="s">
        <v>480</v>
      </c>
      <c r="B239" s="47" t="s">
        <v>481</v>
      </c>
      <c r="C239" s="41">
        <v>5056592203959</v>
      </c>
      <c r="D239" s="43">
        <v>10</v>
      </c>
      <c r="E239" s="43">
        <v>10</v>
      </c>
      <c r="F239" s="112">
        <f t="shared" si="5"/>
        <v>20</v>
      </c>
    </row>
    <row r="240" ht="14.4" hidden="1" spans="1:6">
      <c r="A240" s="48" t="s">
        <v>482</v>
      </c>
      <c r="B240" s="47" t="s">
        <v>483</v>
      </c>
      <c r="C240" s="41">
        <v>5056592203966</v>
      </c>
      <c r="D240" s="43">
        <v>40</v>
      </c>
      <c r="E240" s="43">
        <v>10</v>
      </c>
      <c r="F240" s="112">
        <f t="shared" si="5"/>
        <v>50</v>
      </c>
    </row>
    <row r="241" ht="14.4" hidden="1" spans="1:6">
      <c r="A241" s="48" t="s">
        <v>484</v>
      </c>
      <c r="B241" s="47" t="s">
        <v>485</v>
      </c>
      <c r="C241" s="41">
        <v>5056592203973</v>
      </c>
      <c r="D241" s="43">
        <v>70</v>
      </c>
      <c r="E241" s="43">
        <v>20</v>
      </c>
      <c r="F241" s="112">
        <f t="shared" si="5"/>
        <v>90</v>
      </c>
    </row>
    <row r="242" ht="14.4" hidden="1" spans="1:6">
      <c r="A242" s="48" t="s">
        <v>486</v>
      </c>
      <c r="B242" s="47" t="s">
        <v>487</v>
      </c>
      <c r="C242" s="41">
        <v>5056592203980</v>
      </c>
      <c r="D242" s="43">
        <v>30</v>
      </c>
      <c r="E242" s="43">
        <v>10</v>
      </c>
      <c r="F242" s="112">
        <f t="shared" si="5"/>
        <v>40</v>
      </c>
    </row>
    <row r="243" ht="14.4" hidden="1" spans="1:6">
      <c r="A243" s="48" t="s">
        <v>488</v>
      </c>
      <c r="B243" s="47" t="s">
        <v>489</v>
      </c>
      <c r="C243" s="41">
        <v>5056592203997</v>
      </c>
      <c r="D243" s="43">
        <v>40</v>
      </c>
      <c r="E243" s="43">
        <v>10</v>
      </c>
      <c r="F243" s="112">
        <f t="shared" si="5"/>
        <v>50</v>
      </c>
    </row>
    <row r="244" ht="14.4" hidden="1" spans="1:6">
      <c r="A244" s="48" t="s">
        <v>490</v>
      </c>
      <c r="B244" s="47" t="s">
        <v>491</v>
      </c>
      <c r="C244" s="41">
        <v>5056592204000</v>
      </c>
      <c r="D244" s="43">
        <v>30</v>
      </c>
      <c r="E244" s="43">
        <v>20</v>
      </c>
      <c r="F244" s="112">
        <f t="shared" si="5"/>
        <v>50</v>
      </c>
    </row>
    <row r="245" ht="14.4" hidden="1" spans="1:6">
      <c r="A245" s="48" t="s">
        <v>492</v>
      </c>
      <c r="B245" s="47" t="s">
        <v>493</v>
      </c>
      <c r="C245" s="41">
        <v>5056592204017</v>
      </c>
      <c r="D245" s="43">
        <v>10</v>
      </c>
      <c r="E245" s="43">
        <v>10</v>
      </c>
      <c r="F245" s="112">
        <f t="shared" si="5"/>
        <v>20</v>
      </c>
    </row>
    <row r="246" ht="14.4" hidden="1" spans="1:6">
      <c r="A246" s="48" t="s">
        <v>494</v>
      </c>
      <c r="B246" s="47" t="s">
        <v>495</v>
      </c>
      <c r="C246" s="41">
        <v>5056592204024</v>
      </c>
      <c r="D246" s="43">
        <v>20</v>
      </c>
      <c r="E246" s="43">
        <v>10</v>
      </c>
      <c r="F246" s="112">
        <f t="shared" si="5"/>
        <v>30</v>
      </c>
    </row>
    <row r="247" ht="14.4" hidden="1" spans="1:6">
      <c r="A247" s="48" t="s">
        <v>496</v>
      </c>
      <c r="B247" s="47" t="s">
        <v>497</v>
      </c>
      <c r="C247" s="41">
        <v>5056592204031</v>
      </c>
      <c r="D247" s="43">
        <v>20</v>
      </c>
      <c r="E247" s="43">
        <v>10</v>
      </c>
      <c r="F247" s="112">
        <f t="shared" si="5"/>
        <v>30</v>
      </c>
    </row>
    <row r="248" ht="14.4" hidden="1" spans="1:6">
      <c r="A248" s="48" t="s">
        <v>498</v>
      </c>
      <c r="B248" s="47" t="s">
        <v>499</v>
      </c>
      <c r="C248" s="41">
        <v>5056592204048</v>
      </c>
      <c r="D248" s="43">
        <v>30</v>
      </c>
      <c r="E248" s="43">
        <v>10</v>
      </c>
      <c r="F248" s="112">
        <f t="shared" si="5"/>
        <v>40</v>
      </c>
    </row>
    <row r="249" ht="14.4" hidden="1" spans="1:6">
      <c r="A249" s="48" t="s">
        <v>500</v>
      </c>
      <c r="B249" s="47" t="s">
        <v>501</v>
      </c>
      <c r="C249" s="41">
        <v>5056592204055</v>
      </c>
      <c r="D249" s="43">
        <v>10</v>
      </c>
      <c r="E249" s="43">
        <v>10</v>
      </c>
      <c r="F249" s="112">
        <f t="shared" si="5"/>
        <v>20</v>
      </c>
    </row>
    <row r="250" ht="14.4" hidden="1" spans="1:6">
      <c r="A250" s="48" t="s">
        <v>502</v>
      </c>
      <c r="B250" s="47" t="s">
        <v>503</v>
      </c>
      <c r="C250" s="41">
        <v>5056592204062</v>
      </c>
      <c r="D250" s="43">
        <v>10</v>
      </c>
      <c r="E250" s="43">
        <v>10</v>
      </c>
      <c r="F250" s="112">
        <f t="shared" si="5"/>
        <v>20</v>
      </c>
    </row>
    <row r="251" ht="14.4" hidden="1" spans="1:6">
      <c r="A251" s="14" t="s">
        <v>504</v>
      </c>
      <c r="B251" s="15" t="s">
        <v>505</v>
      </c>
      <c r="C251" s="16">
        <v>5056592204581</v>
      </c>
      <c r="D251" s="19">
        <v>5</v>
      </c>
      <c r="E251" s="37"/>
      <c r="F251" s="107">
        <f t="shared" si="5"/>
        <v>5</v>
      </c>
    </row>
    <row r="252" ht="14.4" hidden="1" spans="1:6">
      <c r="A252" s="14" t="s">
        <v>506</v>
      </c>
      <c r="B252" s="15" t="s">
        <v>507</v>
      </c>
      <c r="C252" s="16">
        <v>5056592204598</v>
      </c>
      <c r="D252" s="19">
        <v>10</v>
      </c>
      <c r="E252" s="37"/>
      <c r="F252" s="107">
        <f t="shared" si="5"/>
        <v>10</v>
      </c>
    </row>
    <row r="253" ht="14.4" hidden="1" spans="1:6">
      <c r="A253" s="14" t="s">
        <v>508</v>
      </c>
      <c r="B253" s="15" t="s">
        <v>509</v>
      </c>
      <c r="C253" s="16">
        <v>5056592204604</v>
      </c>
      <c r="D253" s="19">
        <v>10</v>
      </c>
      <c r="E253" s="37"/>
      <c r="F253" s="107">
        <f t="shared" si="5"/>
        <v>10</v>
      </c>
    </row>
    <row r="254" ht="14.4" hidden="1" spans="1:6">
      <c r="A254" s="14" t="s">
        <v>510</v>
      </c>
      <c r="B254" s="15" t="s">
        <v>511</v>
      </c>
      <c r="C254" s="16">
        <v>5056592204611</v>
      </c>
      <c r="D254" s="19">
        <v>10</v>
      </c>
      <c r="E254" s="37"/>
      <c r="F254" s="107">
        <f t="shared" si="5"/>
        <v>10</v>
      </c>
    </row>
    <row r="255" ht="14.4" hidden="1" spans="1:6">
      <c r="A255" s="14" t="s">
        <v>512</v>
      </c>
      <c r="B255" s="15" t="s">
        <v>513</v>
      </c>
      <c r="C255" s="16">
        <v>5056592204628</v>
      </c>
      <c r="D255" s="19">
        <v>10</v>
      </c>
      <c r="E255" s="37"/>
      <c r="F255" s="107">
        <f t="shared" si="5"/>
        <v>10</v>
      </c>
    </row>
    <row r="256" ht="14.4" hidden="1" spans="1:6">
      <c r="A256" s="14" t="s">
        <v>514</v>
      </c>
      <c r="B256" s="15" t="s">
        <v>515</v>
      </c>
      <c r="C256" s="16">
        <v>5056592204635</v>
      </c>
      <c r="D256" s="19">
        <v>5</v>
      </c>
      <c r="E256" s="37"/>
      <c r="F256" s="107">
        <f t="shared" si="5"/>
        <v>5</v>
      </c>
    </row>
    <row r="257" hidden="1" spans="4:6">
      <c r="D257" s="99">
        <f>SUM(D2:D256)</f>
        <v>5450</v>
      </c>
      <c r="E257" s="99">
        <f t="shared" ref="E257:F257" si="6">SUM(E2:E256)</f>
        <v>9870</v>
      </c>
      <c r="F257" s="99">
        <f t="shared" si="6"/>
        <v>15320</v>
      </c>
    </row>
  </sheetData>
  <autoFilter xmlns:etc="http://www.wps.cn/officeDocument/2017/etCustomData" ref="A1:F257" etc:filterBottomFollowUsedRange="0">
    <filterColumn colId="1">
      <filters>
        <filter val="Purple Patch Men's Shorts 30"/>
        <filter val="Pastel Yellow Shorts 32"/>
        <filter val="Purple Patch Men's Shorts 34"/>
        <filter val="Pastel Yellow Shorts 34"/>
        <filter val="Purple Patch Men's Shorts 36"/>
        <filter val="Pastel Yellow Shorts 36"/>
        <filter val="Purple Patch Men's Shorts 38"/>
        <filter val="Pastel Yellow Shorts 38"/>
        <filter val="Purple Patch Men's Shorts 40"/>
        <filter val="Pastel Yellow Shorts 40"/>
        <filter val="Purple Patch Men's Shorts 42"/>
        <filter val="Pastel Yellow Shorts 42"/>
        <filter val="Purple Patch Men's Shorts 44"/>
        <filter val="Pastel Yellow Shorts 44"/>
        <filter val="Pastel Purple Shorts 30"/>
        <filter val="Pastel Purple Shorts 32"/>
        <filter val="Pastel Purple Shorts 34"/>
        <filter val="Pastel Purple Shorts 36"/>
        <filter val="Pastel Purple Shorts 38"/>
        <filter val="Pastel Purple Shorts 40"/>
        <filter val="Pastel Purple Shorts 42"/>
        <filter val="Red Men's Shorts 30"/>
        <filter val="Red Men's Shorts 32"/>
        <filter val="Red Men's Shorts 34"/>
        <filter val="Red Men's Shorts 36"/>
        <filter val="Red Men's Shorts 38"/>
        <filter val="Red Men's Shorts 40"/>
        <filter val="Red Men's Shorts 42"/>
        <filter val="Red Men's Shorts 44"/>
        <filter val="Pastel Pink Shorts 40"/>
        <filter val="Pink Ticket Men's Shorts 30"/>
        <filter val="Pink Ticket Men's Shorts 32"/>
        <filter val="Pastel Pink Shorts 44"/>
        <filter val="Pink Ticket Men's Shorts 34"/>
        <filter val="Pink Ticket Men's Shorts 36"/>
        <filter val="Pink Ticket Men's Shorts 38"/>
        <filter val="Pink Ticket Men's Shorts 40"/>
        <filter val="Pastel Pink Shorts 32"/>
        <filter val="Eurostar Men's Shorts 32"/>
        <filter val="Pink Ticket Men's Shorts 42"/>
        <filter val="Pastel Pink Shorts 34"/>
        <filter val="Eurostar Men's Shorts 34"/>
        <filter val="Pink Ticket Men's Shorts 44"/>
        <filter val="Pastel Pink Shorts 36"/>
        <filter val="Eurostar Men's Shorts 36"/>
        <filter val="Pastel Pink Shorts 38"/>
        <filter val="Orange Slice Men's Shorts 40"/>
        <filter val="Orange Slice Men's Shorts 32"/>
        <filter val="Orange Slice Men's Shorts 34"/>
        <filter val="Orange Slice Men's Shorts 36"/>
        <filter val="Orange Slice Men's Shorts 38"/>
        <filter val="2025 NPD 2 - MNDF Shorts 30"/>
        <filter val="2025 NPD 2 - MNDF Shorts 32"/>
        <filter val="2025 NPD 2 - MNDF Shorts 34"/>
        <filter val="2025 NPD 2 - MNDF Shorts 36"/>
        <filter val="2025 NPD 2 - MNDF Shorts 38"/>
        <filter val="2025 NPD 2 - MNDF Shorts 40"/>
        <filter val="2025 NPD 2 - MNDF Shorts 42"/>
        <filter val="2025 NPD 2 - MNDF Shorts 44"/>
        <filter val="Greenside Men's Shorts 34"/>
        <filter val="Greenside Men's Shorts 36"/>
        <filter val="Greenside Men's Shorts 38"/>
        <filter val="Greenside Men's Shorts 40"/>
        <filter val="Greenside Men's Shorts 42"/>
        <filter val="Greenside Men's Shorts 44"/>
      </filters>
    </filterColumn>
    <filterColumn colId="3">
      <filters>
        <filter val="10"/>
        <filter val="20"/>
        <filter val="30"/>
        <filter val="40"/>
        <filter val="50"/>
        <filter val="60"/>
        <filter val="180"/>
        <filter val="210"/>
        <filter val="280"/>
      </filters>
    </filterColumn>
    <extLst/>
  </autoFilter>
  <conditionalFormatting sqref="A2">
    <cfRule type="duplicateValues" dxfId="0" priority="78"/>
    <cfRule type="duplicateValues" dxfId="1" priority="79"/>
  </conditionalFormatting>
  <conditionalFormatting sqref="B2">
    <cfRule type="duplicateValues" dxfId="2" priority="77"/>
  </conditionalFormatting>
  <conditionalFormatting sqref="A192">
    <cfRule type="duplicateValues" dxfId="1" priority="20"/>
    <cfRule type="duplicateValues" dxfId="0" priority="21"/>
  </conditionalFormatting>
  <conditionalFormatting sqref="B192">
    <cfRule type="duplicateValues" dxfId="2" priority="22"/>
  </conditionalFormatting>
  <conditionalFormatting sqref="A3:A14">
    <cfRule type="duplicateValues" dxfId="0" priority="85"/>
    <cfRule type="duplicateValues" dxfId="1" priority="86"/>
  </conditionalFormatting>
  <conditionalFormatting sqref="A15:A17">
    <cfRule type="duplicateValues" dxfId="0" priority="83"/>
  </conditionalFormatting>
  <conditionalFormatting sqref="A18:A19">
    <cfRule type="duplicateValues" dxfId="0" priority="80"/>
  </conditionalFormatting>
  <conditionalFormatting sqref="A21:A23">
    <cfRule type="duplicateValues" dxfId="0" priority="75"/>
    <cfRule type="duplicateValues" dxfId="1" priority="76"/>
  </conditionalFormatting>
  <conditionalFormatting sqref="A24:A29">
    <cfRule type="duplicateValues" dxfId="0" priority="72"/>
    <cfRule type="duplicateValues" dxfId="1" priority="73"/>
  </conditionalFormatting>
  <conditionalFormatting sqref="A30:A34">
    <cfRule type="duplicateValues" dxfId="0" priority="69"/>
    <cfRule type="duplicateValues" dxfId="1" priority="70"/>
  </conditionalFormatting>
  <conditionalFormatting sqref="A35:A42">
    <cfRule type="duplicateValues" dxfId="0" priority="66"/>
    <cfRule type="duplicateValues" dxfId="1" priority="67"/>
  </conditionalFormatting>
  <conditionalFormatting sqref="A43:A49">
    <cfRule type="duplicateValues" dxfId="0" priority="63"/>
    <cfRule type="duplicateValues" dxfId="1" priority="64"/>
  </conditionalFormatting>
  <conditionalFormatting sqref="A50:A56">
    <cfRule type="duplicateValues" dxfId="1" priority="59"/>
    <cfRule type="duplicateValues" dxfId="0" priority="60"/>
  </conditionalFormatting>
  <conditionalFormatting sqref="A57:A63">
    <cfRule type="duplicateValues" dxfId="1" priority="56"/>
    <cfRule type="duplicateValues" dxfId="0" priority="57"/>
  </conditionalFormatting>
  <conditionalFormatting sqref="A64:A69">
    <cfRule type="duplicateValues" dxfId="1" priority="53"/>
    <cfRule type="duplicateValues" dxfId="0" priority="54"/>
  </conditionalFormatting>
  <conditionalFormatting sqref="A70:A72">
    <cfRule type="duplicateValues" dxfId="0" priority="50"/>
  </conditionalFormatting>
  <conditionalFormatting sqref="A86:A109">
    <cfRule type="duplicateValues" dxfId="0" priority="48"/>
    <cfRule type="duplicateValues" dxfId="1" priority="49"/>
  </conditionalFormatting>
  <conditionalFormatting sqref="A110:A115">
    <cfRule type="duplicateValues" dxfId="0" priority="45"/>
    <cfRule type="duplicateValues" dxfId="1" priority="46"/>
  </conditionalFormatting>
  <conditionalFormatting sqref="A116:A128">
    <cfRule type="duplicateValues" dxfId="0" priority="42"/>
    <cfRule type="duplicateValues" dxfId="1" priority="43"/>
  </conditionalFormatting>
  <conditionalFormatting sqref="A129:A137">
    <cfRule type="duplicateValues" dxfId="0" priority="39"/>
    <cfRule type="duplicateValues" dxfId="1" priority="40"/>
  </conditionalFormatting>
  <conditionalFormatting sqref="A138:A147">
    <cfRule type="duplicateValues" dxfId="0" priority="36"/>
    <cfRule type="duplicateValues" dxfId="1" priority="37"/>
  </conditionalFormatting>
  <conditionalFormatting sqref="A148:A158">
    <cfRule type="duplicateValues" dxfId="0" priority="33"/>
    <cfRule type="duplicateValues" dxfId="1" priority="34"/>
  </conditionalFormatting>
  <conditionalFormatting sqref="A159:A171">
    <cfRule type="duplicateValues" dxfId="0" priority="30"/>
    <cfRule type="duplicateValues" dxfId="1" priority="31"/>
  </conditionalFormatting>
  <conditionalFormatting sqref="A172:A181">
    <cfRule type="duplicateValues" dxfId="0" priority="27"/>
    <cfRule type="duplicateValues" dxfId="1" priority="28"/>
  </conditionalFormatting>
  <conditionalFormatting sqref="A182:A191">
    <cfRule type="duplicateValues" dxfId="0" priority="24"/>
    <cfRule type="duplicateValues" dxfId="1" priority="25"/>
  </conditionalFormatting>
  <conditionalFormatting sqref="A193:A200">
    <cfRule type="duplicateValues" dxfId="1" priority="17"/>
    <cfRule type="duplicateValues" dxfId="0" priority="18"/>
  </conditionalFormatting>
  <conditionalFormatting sqref="A201:A206">
    <cfRule type="duplicateValues" dxfId="1" priority="14"/>
    <cfRule type="duplicateValues" dxfId="0" priority="15"/>
  </conditionalFormatting>
  <conditionalFormatting sqref="A207:A215">
    <cfRule type="duplicateValues" dxfId="1" priority="11"/>
    <cfRule type="duplicateValues" dxfId="0" priority="12"/>
  </conditionalFormatting>
  <conditionalFormatting sqref="A216:A225">
    <cfRule type="duplicateValues" dxfId="0" priority="10"/>
  </conditionalFormatting>
  <conditionalFormatting sqref="A226:A227">
    <cfRule type="duplicateValues" dxfId="0" priority="7"/>
  </conditionalFormatting>
  <conditionalFormatting sqref="A228:A237">
    <cfRule type="duplicateValues" dxfId="0" priority="4"/>
  </conditionalFormatting>
  <conditionalFormatting sqref="A251:A256">
    <cfRule type="duplicateValues" dxfId="1" priority="1"/>
    <cfRule type="duplicateValues" dxfId="0" priority="2"/>
  </conditionalFormatting>
  <conditionalFormatting sqref="B3:B14">
    <cfRule type="duplicateValues" dxfId="2" priority="84"/>
  </conditionalFormatting>
  <conditionalFormatting sqref="B18:B19">
    <cfRule type="duplicateValues" dxfId="2" priority="82"/>
  </conditionalFormatting>
  <conditionalFormatting sqref="B21:B23">
    <cfRule type="duplicateValues" dxfId="2" priority="74"/>
  </conditionalFormatting>
  <conditionalFormatting sqref="B24:B29">
    <cfRule type="duplicateValues" dxfId="2" priority="71"/>
  </conditionalFormatting>
  <conditionalFormatting sqref="B30:B34">
    <cfRule type="duplicateValues" dxfId="2" priority="68"/>
  </conditionalFormatting>
  <conditionalFormatting sqref="B35:B42">
    <cfRule type="duplicateValues" dxfId="2" priority="65"/>
  </conditionalFormatting>
  <conditionalFormatting sqref="B43:B49">
    <cfRule type="duplicateValues" dxfId="2" priority="62"/>
  </conditionalFormatting>
  <conditionalFormatting sqref="B50:B56">
    <cfRule type="duplicateValues" dxfId="2" priority="61"/>
  </conditionalFormatting>
  <conditionalFormatting sqref="B57:B63">
    <cfRule type="duplicateValues" dxfId="2" priority="58"/>
  </conditionalFormatting>
  <conditionalFormatting sqref="B64:B69">
    <cfRule type="duplicateValues" dxfId="2" priority="55"/>
  </conditionalFormatting>
  <conditionalFormatting sqref="B70:B72">
    <cfRule type="duplicateValues" dxfId="2" priority="52"/>
  </conditionalFormatting>
  <conditionalFormatting sqref="B86:B109">
    <cfRule type="duplicateValues" dxfId="2" priority="47"/>
  </conditionalFormatting>
  <conditionalFormatting sqref="B110:B115">
    <cfRule type="duplicateValues" dxfId="2" priority="44"/>
  </conditionalFormatting>
  <conditionalFormatting sqref="B116:B128">
    <cfRule type="duplicateValues" dxfId="2" priority="41"/>
  </conditionalFormatting>
  <conditionalFormatting sqref="B138:B147">
    <cfRule type="duplicateValues" dxfId="2" priority="35"/>
  </conditionalFormatting>
  <conditionalFormatting sqref="B148:B158">
    <cfRule type="duplicateValues" dxfId="2" priority="32"/>
  </conditionalFormatting>
  <conditionalFormatting sqref="B159:B171">
    <cfRule type="duplicateValues" dxfId="2" priority="29"/>
  </conditionalFormatting>
  <conditionalFormatting sqref="B172:B181">
    <cfRule type="duplicateValues" dxfId="2" priority="26"/>
  </conditionalFormatting>
  <conditionalFormatting sqref="B182:B191">
    <cfRule type="duplicateValues" dxfId="2" priority="23"/>
  </conditionalFormatting>
  <conditionalFormatting sqref="B193:B200">
    <cfRule type="duplicateValues" dxfId="2" priority="19"/>
  </conditionalFormatting>
  <conditionalFormatting sqref="B201:B206">
    <cfRule type="duplicateValues" dxfId="2" priority="16"/>
  </conditionalFormatting>
  <conditionalFormatting sqref="B207:B215">
    <cfRule type="duplicateValues" dxfId="2" priority="13"/>
  </conditionalFormatting>
  <conditionalFormatting sqref="B226:B227">
    <cfRule type="duplicateValues" dxfId="2" priority="9"/>
  </conditionalFormatting>
  <conditionalFormatting sqref="B228:B237">
    <cfRule type="duplicateValues" dxfId="2" priority="6"/>
  </conditionalFormatting>
  <conditionalFormatting sqref="B251:B256">
    <cfRule type="duplicateValues" dxfId="2" priority="3"/>
  </conditionalFormatting>
  <conditionalFormatting sqref="B132:B137 B129:B130">
    <cfRule type="duplicateValues" dxfId="2" priority="38"/>
  </conditionalFormatting>
  <pageMargins left="0.7" right="0.7" top="0.75" bottom="0.75" header="0.3" footer="0.3"/>
  <pageSetup paperSize="9" scale="72" fitToHeight="0" orientation="portrait"/>
  <headerFooter>
    <oddFooter>&amp;C&amp;P&amp;  &amp;"-,Italic"out of&amp;"-,Regular"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7"/>
  <sheetViews>
    <sheetView view="pageBreakPreview" zoomScale="85" zoomScaleNormal="100" topLeftCell="A144" workbookViewId="0">
      <selection activeCell="A18" sqref="A18:A155"/>
    </sheetView>
  </sheetViews>
  <sheetFormatPr defaultColWidth="9" defaultRowHeight="13.8"/>
  <cols>
    <col min="2" max="2" width="14.1296296296296" customWidth="1"/>
    <col min="3" max="3" width="40.5185185185185" customWidth="1"/>
    <col min="4" max="4" width="16.5" customWidth="1"/>
    <col min="5" max="5" width="10.75" style="57" customWidth="1"/>
    <col min="6" max="6" width="13.3796296296296" customWidth="1"/>
    <col min="7" max="7" width="13.5" customWidth="1"/>
    <col min="8" max="8" width="19.25" customWidth="1"/>
    <col min="9" max="9" width="7.62962962962963" style="51" customWidth="1"/>
    <col min="10" max="10" width="4.62962962962963" customWidth="1"/>
    <col min="11" max="11" width="9.25" style="51" customWidth="1"/>
    <col min="12" max="12" width="9" style="51" customWidth="1"/>
    <col min="13" max="13" width="8.5" style="58" customWidth="1"/>
    <col min="14" max="15" width="9" style="51"/>
    <col min="16" max="16" width="19.5" customWidth="1"/>
    <col min="17" max="17" width="9" hidden="1" customWidth="1"/>
    <col min="18" max="18" width="5.25" customWidth="1"/>
    <col min="19" max="19" width="9" hidden="1" customWidth="1"/>
  </cols>
  <sheetData>
    <row r="1" ht="30" customHeight="1" spans="1:19">
      <c r="A1" s="6"/>
      <c r="B1" s="59" t="s">
        <v>516</v>
      </c>
      <c r="C1" s="59"/>
      <c r="D1" s="4" t="s">
        <v>517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4.4" spans="1:19">
      <c r="A2" s="6"/>
      <c r="B2" s="60" t="s">
        <v>0</v>
      </c>
      <c r="C2" s="7" t="s">
        <v>518</v>
      </c>
      <c r="D2" s="8" t="s">
        <v>2</v>
      </c>
      <c r="E2" s="61" t="s">
        <v>519</v>
      </c>
      <c r="F2" s="8" t="s">
        <v>520</v>
      </c>
      <c r="G2" s="8" t="s">
        <v>521</v>
      </c>
      <c r="H2" s="9" t="s">
        <v>522</v>
      </c>
      <c r="I2" s="10" t="s">
        <v>523</v>
      </c>
      <c r="J2" s="10"/>
      <c r="K2" s="10"/>
      <c r="L2" s="11" t="s">
        <v>524</v>
      </c>
      <c r="M2" s="12" t="s">
        <v>525</v>
      </c>
      <c r="N2" s="62" t="s">
        <v>526</v>
      </c>
      <c r="O2" s="9" t="s">
        <v>527</v>
      </c>
    </row>
    <row r="3" ht="20" customHeight="1" spans="1:19">
      <c r="A3" s="6" t="s">
        <v>528</v>
      </c>
      <c r="B3" s="63" t="s">
        <v>6</v>
      </c>
      <c r="C3" s="15" t="s">
        <v>7</v>
      </c>
      <c r="D3" s="16">
        <v>887513040620</v>
      </c>
      <c r="E3" s="17"/>
      <c r="F3" s="18">
        <v>100</v>
      </c>
      <c r="G3" s="19">
        <v>300</v>
      </c>
      <c r="H3" s="20" t="s">
        <v>529</v>
      </c>
      <c r="I3" s="21">
        <f t="shared" ref="I3" si="0">K2+1</f>
        <v>1</v>
      </c>
      <c r="J3" s="21" t="s">
        <v>530</v>
      </c>
      <c r="K3" s="21">
        <f t="shared" ref="K3" si="1">L3+K2</f>
        <v>3</v>
      </c>
      <c r="L3" s="21">
        <f>G3/F3</f>
        <v>3</v>
      </c>
      <c r="M3" s="21">
        <v>21</v>
      </c>
      <c r="N3" s="64">
        <v>20</v>
      </c>
      <c r="O3" s="11">
        <f>L3*2+2</f>
        <v>8</v>
      </c>
      <c r="Q3">
        <f>0.6*0.3*0.4*L3</f>
        <v>0.216</v>
      </c>
      <c r="S3">
        <f>N3/F3</f>
        <v>0.2</v>
      </c>
    </row>
    <row r="4" s="1" customFormat="1" ht="94.5" customHeight="1" spans="1:19">
      <c r="A4" s="23" t="s">
        <v>531</v>
      </c>
      <c r="B4" s="65" t="s">
        <v>8</v>
      </c>
      <c r="C4" s="25" t="s">
        <v>9</v>
      </c>
      <c r="D4" s="26">
        <v>887513055259</v>
      </c>
      <c r="E4" s="27"/>
      <c r="F4" s="28">
        <v>50</v>
      </c>
      <c r="G4" s="29">
        <v>150</v>
      </c>
      <c r="H4" s="30" t="s">
        <v>532</v>
      </c>
      <c r="I4" s="21">
        <f t="shared" ref="I4" si="2">K3+1</f>
        <v>4</v>
      </c>
      <c r="J4" s="21" t="s">
        <v>530</v>
      </c>
      <c r="K4" s="21">
        <f t="shared" ref="K4" si="3">L4+K3</f>
        <v>6</v>
      </c>
      <c r="L4" s="21">
        <f>G4/F4</f>
        <v>3</v>
      </c>
      <c r="M4" s="21">
        <f>N4+0.6</f>
        <v>4.6</v>
      </c>
      <c r="N4" s="66">
        <f>0.08*F4</f>
        <v>4</v>
      </c>
      <c r="O4" s="11">
        <f>L4*2+2</f>
        <v>8</v>
      </c>
      <c r="Q4" s="1">
        <f>0.48*0.35*0.225*L4</f>
        <v>0.1134</v>
      </c>
      <c r="S4">
        <f t="shared" ref="S4:S67" si="4">N4/F4</f>
        <v>0.08</v>
      </c>
    </row>
    <row r="5" s="1" customFormat="1" ht="94.5" customHeight="1" spans="1:19">
      <c r="A5" s="23" t="s">
        <v>531</v>
      </c>
      <c r="B5" s="65" t="s">
        <v>12</v>
      </c>
      <c r="C5" s="25" t="s">
        <v>13</v>
      </c>
      <c r="D5" s="26">
        <v>887513055167</v>
      </c>
      <c r="E5" s="27"/>
      <c r="F5" s="28">
        <v>50</v>
      </c>
      <c r="G5" s="29">
        <v>100</v>
      </c>
      <c r="H5" s="30" t="s">
        <v>532</v>
      </c>
      <c r="I5" s="21">
        <f t="shared" ref="I5:I8" si="5">K4+1</f>
        <v>7</v>
      </c>
      <c r="J5" s="21" t="s">
        <v>530</v>
      </c>
      <c r="K5" s="21">
        <f t="shared" ref="K5:K8" si="6">L5+K4</f>
        <v>8</v>
      </c>
      <c r="L5" s="21">
        <f t="shared" ref="L5:L8" si="7">G5/F5</f>
        <v>2</v>
      </c>
      <c r="M5" s="21">
        <f t="shared" ref="M5:M17" si="8">N5+0.6</f>
        <v>4.6</v>
      </c>
      <c r="N5" s="66">
        <f t="shared" ref="N5:N17" si="9">0.08*F5</f>
        <v>4</v>
      </c>
      <c r="O5" s="11">
        <f>L5*2+2</f>
        <v>6</v>
      </c>
      <c r="Q5" s="1">
        <f t="shared" ref="Q5:Q17" si="10">0.48*0.35*0.225*L5</f>
        <v>0.0756</v>
      </c>
      <c r="S5">
        <f t="shared" si="4"/>
        <v>0.08</v>
      </c>
    </row>
    <row r="6" s="1" customFormat="1" ht="94.5" customHeight="1" spans="1:19">
      <c r="A6" s="23" t="s">
        <v>531</v>
      </c>
      <c r="B6" s="65" t="s">
        <v>14</v>
      </c>
      <c r="C6" s="25" t="s">
        <v>15</v>
      </c>
      <c r="D6" s="26">
        <v>887513082095</v>
      </c>
      <c r="E6" s="27"/>
      <c r="F6" s="28">
        <v>50</v>
      </c>
      <c r="G6" s="29">
        <v>50</v>
      </c>
      <c r="H6" s="30" t="s">
        <v>532</v>
      </c>
      <c r="I6" s="21">
        <f t="shared" si="5"/>
        <v>9</v>
      </c>
      <c r="J6" s="21" t="s">
        <v>530</v>
      </c>
      <c r="K6" s="21">
        <f t="shared" si="6"/>
        <v>9</v>
      </c>
      <c r="L6" s="21">
        <f t="shared" si="7"/>
        <v>1</v>
      </c>
      <c r="M6" s="21">
        <f t="shared" si="8"/>
        <v>4.6</v>
      </c>
      <c r="N6" s="66">
        <f t="shared" si="9"/>
        <v>4</v>
      </c>
      <c r="O6" s="11">
        <f t="shared" ref="O6:O67" si="11">L6*2</f>
        <v>2</v>
      </c>
      <c r="Q6" s="1">
        <f t="shared" si="10"/>
        <v>0.0378</v>
      </c>
      <c r="S6">
        <f t="shared" si="4"/>
        <v>0.08</v>
      </c>
    </row>
    <row r="7" s="1" customFormat="1" ht="94.5" customHeight="1" spans="1:19">
      <c r="A7" s="23" t="s">
        <v>531</v>
      </c>
      <c r="B7" s="65" t="s">
        <v>16</v>
      </c>
      <c r="C7" s="25" t="s">
        <v>17</v>
      </c>
      <c r="D7" s="26">
        <v>887513055211</v>
      </c>
      <c r="E7" s="27"/>
      <c r="F7" s="28">
        <v>50</v>
      </c>
      <c r="G7" s="29">
        <v>150</v>
      </c>
      <c r="H7" s="30" t="s">
        <v>532</v>
      </c>
      <c r="I7" s="21">
        <f t="shared" si="5"/>
        <v>10</v>
      </c>
      <c r="J7" s="21" t="s">
        <v>530</v>
      </c>
      <c r="K7" s="21">
        <f t="shared" si="6"/>
        <v>12</v>
      </c>
      <c r="L7" s="21">
        <f t="shared" si="7"/>
        <v>3</v>
      </c>
      <c r="M7" s="21">
        <f t="shared" si="8"/>
        <v>4.6</v>
      </c>
      <c r="N7" s="66">
        <f t="shared" si="9"/>
        <v>4</v>
      </c>
      <c r="O7" s="11">
        <f>L7*2+2</f>
        <v>8</v>
      </c>
      <c r="Q7" s="1">
        <f t="shared" si="10"/>
        <v>0.1134</v>
      </c>
      <c r="S7">
        <f t="shared" si="4"/>
        <v>0.08</v>
      </c>
    </row>
    <row r="8" s="1" customFormat="1" ht="94.5" customHeight="1" spans="1:19">
      <c r="A8" s="23" t="s">
        <v>531</v>
      </c>
      <c r="B8" s="65" t="s">
        <v>18</v>
      </c>
      <c r="C8" s="25" t="s">
        <v>19</v>
      </c>
      <c r="D8" s="26">
        <v>887513081623</v>
      </c>
      <c r="E8" s="27"/>
      <c r="F8" s="28">
        <v>50</v>
      </c>
      <c r="G8" s="29">
        <v>50</v>
      </c>
      <c r="H8" s="30" t="s">
        <v>532</v>
      </c>
      <c r="I8" s="21">
        <f t="shared" si="5"/>
        <v>13</v>
      </c>
      <c r="J8" s="21" t="s">
        <v>530</v>
      </c>
      <c r="K8" s="21">
        <f t="shared" si="6"/>
        <v>13</v>
      </c>
      <c r="L8" s="21">
        <f t="shared" si="7"/>
        <v>1</v>
      </c>
      <c r="M8" s="21">
        <f t="shared" si="8"/>
        <v>4.6</v>
      </c>
      <c r="N8" s="66">
        <f t="shared" si="9"/>
        <v>4</v>
      </c>
      <c r="O8" s="11">
        <f t="shared" si="11"/>
        <v>2</v>
      </c>
      <c r="Q8" s="1">
        <f t="shared" si="10"/>
        <v>0.0378</v>
      </c>
      <c r="S8">
        <f t="shared" si="4"/>
        <v>0.08</v>
      </c>
    </row>
    <row r="9" s="1" customFormat="1" ht="94.5" customHeight="1" spans="1:19">
      <c r="A9" s="23" t="s">
        <v>531</v>
      </c>
      <c r="B9" s="65" t="s">
        <v>22</v>
      </c>
      <c r="C9" s="25" t="s">
        <v>23</v>
      </c>
      <c r="D9" s="26">
        <v>887513081630</v>
      </c>
      <c r="E9" s="27"/>
      <c r="F9" s="28">
        <v>50</v>
      </c>
      <c r="G9" s="29">
        <v>50</v>
      </c>
      <c r="H9" s="30" t="s">
        <v>532</v>
      </c>
      <c r="I9" s="21">
        <f t="shared" ref="I9:I22" si="12">K8+1</f>
        <v>14</v>
      </c>
      <c r="J9" s="21" t="s">
        <v>530</v>
      </c>
      <c r="K9" s="21">
        <f t="shared" ref="K9:K22" si="13">L9+K8</f>
        <v>14</v>
      </c>
      <c r="L9" s="21">
        <f t="shared" ref="L9:L23" si="14">G9/F9</f>
        <v>1</v>
      </c>
      <c r="M9" s="21">
        <f t="shared" si="8"/>
        <v>4.6</v>
      </c>
      <c r="N9" s="66">
        <f t="shared" si="9"/>
        <v>4</v>
      </c>
      <c r="O9" s="11">
        <f t="shared" si="11"/>
        <v>2</v>
      </c>
      <c r="Q9" s="1">
        <f t="shared" si="10"/>
        <v>0.0378</v>
      </c>
      <c r="S9">
        <f t="shared" si="4"/>
        <v>0.08</v>
      </c>
    </row>
    <row r="10" s="1" customFormat="1" ht="94.5" customHeight="1" spans="1:19">
      <c r="A10" s="23" t="s">
        <v>531</v>
      </c>
      <c r="B10" s="65" t="s">
        <v>24</v>
      </c>
      <c r="C10" s="25" t="s">
        <v>25</v>
      </c>
      <c r="D10" s="26">
        <v>887513051282</v>
      </c>
      <c r="E10" s="27"/>
      <c r="F10" s="32">
        <f>20+30</f>
        <v>50</v>
      </c>
      <c r="G10" s="32">
        <f>20+30</f>
        <v>50</v>
      </c>
      <c r="H10" s="30" t="s">
        <v>532</v>
      </c>
      <c r="I10" s="21">
        <f t="shared" si="12"/>
        <v>15</v>
      </c>
      <c r="J10" s="21" t="s">
        <v>530</v>
      </c>
      <c r="K10" s="21">
        <f t="shared" si="13"/>
        <v>15</v>
      </c>
      <c r="L10" s="21">
        <f t="shared" si="14"/>
        <v>1</v>
      </c>
      <c r="M10" s="21">
        <f t="shared" si="8"/>
        <v>4.6</v>
      </c>
      <c r="N10" s="66">
        <f t="shared" si="9"/>
        <v>4</v>
      </c>
      <c r="O10" s="11">
        <f t="shared" si="11"/>
        <v>2</v>
      </c>
      <c r="Q10" s="1">
        <f t="shared" si="10"/>
        <v>0.0378</v>
      </c>
      <c r="S10">
        <f t="shared" si="4"/>
        <v>0.08</v>
      </c>
    </row>
    <row r="11" s="1" customFormat="1" ht="94.5" customHeight="1" spans="1:19">
      <c r="A11" s="23" t="s">
        <v>531</v>
      </c>
      <c r="B11" s="65" t="s">
        <v>26</v>
      </c>
      <c r="C11" s="25" t="s">
        <v>27</v>
      </c>
      <c r="D11" s="26">
        <v>887513057666</v>
      </c>
      <c r="E11" s="27"/>
      <c r="F11" s="28">
        <v>50</v>
      </c>
      <c r="G11" s="29">
        <v>100</v>
      </c>
      <c r="H11" s="30" t="s">
        <v>532</v>
      </c>
      <c r="I11" s="21">
        <f t="shared" si="12"/>
        <v>16</v>
      </c>
      <c r="J11" s="21" t="s">
        <v>530</v>
      </c>
      <c r="K11" s="21">
        <f t="shared" si="13"/>
        <v>17</v>
      </c>
      <c r="L11" s="21">
        <f t="shared" si="14"/>
        <v>2</v>
      </c>
      <c r="M11" s="21">
        <f t="shared" si="8"/>
        <v>4.6</v>
      </c>
      <c r="N11" s="66">
        <f t="shared" si="9"/>
        <v>4</v>
      </c>
      <c r="O11" s="11">
        <f>L11*2+2</f>
        <v>6</v>
      </c>
      <c r="Q11" s="1">
        <f t="shared" si="10"/>
        <v>0.0756</v>
      </c>
      <c r="S11">
        <f t="shared" si="4"/>
        <v>0.08</v>
      </c>
    </row>
    <row r="12" s="1" customFormat="1" ht="94.5" customHeight="1" spans="1:19">
      <c r="A12" s="23" t="s">
        <v>531</v>
      </c>
      <c r="B12" s="65" t="s">
        <v>28</v>
      </c>
      <c r="C12" s="25" t="s">
        <v>29</v>
      </c>
      <c r="D12" s="26">
        <v>887513055181</v>
      </c>
      <c r="E12" s="27"/>
      <c r="F12" s="28">
        <v>50</v>
      </c>
      <c r="G12" s="29">
        <v>400</v>
      </c>
      <c r="H12" s="30" t="s">
        <v>532</v>
      </c>
      <c r="I12" s="21">
        <f t="shared" si="12"/>
        <v>18</v>
      </c>
      <c r="J12" s="21" t="s">
        <v>530</v>
      </c>
      <c r="K12" s="21">
        <f t="shared" si="13"/>
        <v>25</v>
      </c>
      <c r="L12" s="21">
        <f t="shared" si="14"/>
        <v>8</v>
      </c>
      <c r="M12" s="21">
        <f t="shared" si="8"/>
        <v>4.6</v>
      </c>
      <c r="N12" s="66">
        <f t="shared" si="9"/>
        <v>4</v>
      </c>
      <c r="O12" s="11">
        <f>L12*2+2</f>
        <v>18</v>
      </c>
      <c r="Q12" s="1">
        <f t="shared" si="10"/>
        <v>0.3024</v>
      </c>
      <c r="S12">
        <f t="shared" si="4"/>
        <v>0.08</v>
      </c>
    </row>
    <row r="13" s="1" customFormat="1" ht="94.5" customHeight="1" spans="1:19">
      <c r="A13" s="23" t="s">
        <v>531</v>
      </c>
      <c r="B13" s="65" t="s">
        <v>30</v>
      </c>
      <c r="C13" s="25" t="s">
        <v>31</v>
      </c>
      <c r="D13" s="26">
        <v>887513082552</v>
      </c>
      <c r="E13" s="27"/>
      <c r="F13" s="28">
        <v>50</v>
      </c>
      <c r="G13" s="29">
        <v>50</v>
      </c>
      <c r="H13" s="30" t="s">
        <v>532</v>
      </c>
      <c r="I13" s="21">
        <f t="shared" si="12"/>
        <v>26</v>
      </c>
      <c r="J13" s="21" t="s">
        <v>530</v>
      </c>
      <c r="K13" s="21">
        <f t="shared" si="13"/>
        <v>26</v>
      </c>
      <c r="L13" s="21">
        <f t="shared" si="14"/>
        <v>1</v>
      </c>
      <c r="M13" s="21">
        <f t="shared" si="8"/>
        <v>4.6</v>
      </c>
      <c r="N13" s="66">
        <f t="shared" si="9"/>
        <v>4</v>
      </c>
      <c r="O13" s="11">
        <f t="shared" si="11"/>
        <v>2</v>
      </c>
      <c r="Q13" s="1">
        <f t="shared" si="10"/>
        <v>0.0378</v>
      </c>
      <c r="S13">
        <f t="shared" si="4"/>
        <v>0.08</v>
      </c>
    </row>
    <row r="14" s="1" customFormat="1" ht="94.5" customHeight="1" spans="1:19">
      <c r="A14" s="23" t="s">
        <v>531</v>
      </c>
      <c r="B14" s="67" t="s">
        <v>38</v>
      </c>
      <c r="C14" s="34" t="s">
        <v>39</v>
      </c>
      <c r="D14" s="26">
        <v>5056592202891</v>
      </c>
      <c r="E14" s="27"/>
      <c r="F14" s="28">
        <v>50</v>
      </c>
      <c r="G14" s="29">
        <v>100</v>
      </c>
      <c r="H14" s="30" t="s">
        <v>532</v>
      </c>
      <c r="I14" s="21">
        <f t="shared" si="12"/>
        <v>27</v>
      </c>
      <c r="J14" s="21" t="s">
        <v>530</v>
      </c>
      <c r="K14" s="21">
        <f t="shared" si="13"/>
        <v>28</v>
      </c>
      <c r="L14" s="21">
        <f t="shared" si="14"/>
        <v>2</v>
      </c>
      <c r="M14" s="21">
        <f t="shared" si="8"/>
        <v>4.6</v>
      </c>
      <c r="N14" s="66">
        <f t="shared" si="9"/>
        <v>4</v>
      </c>
      <c r="O14" s="11">
        <f>L14*2+2</f>
        <v>6</v>
      </c>
      <c r="Q14" s="1">
        <f t="shared" si="10"/>
        <v>0.0756</v>
      </c>
      <c r="S14">
        <f t="shared" si="4"/>
        <v>0.08</v>
      </c>
    </row>
    <row r="15" s="1" customFormat="1" ht="94.5" customHeight="1" spans="1:19">
      <c r="A15" s="23" t="s">
        <v>531</v>
      </c>
      <c r="B15" s="67" t="s">
        <v>40</v>
      </c>
      <c r="C15" s="34" t="s">
        <v>41</v>
      </c>
      <c r="D15" s="26">
        <v>5056592203782</v>
      </c>
      <c r="E15" s="27"/>
      <c r="F15" s="28">
        <v>50</v>
      </c>
      <c r="G15" s="29">
        <v>50</v>
      </c>
      <c r="H15" s="30" t="s">
        <v>532</v>
      </c>
      <c r="I15" s="21">
        <f t="shared" si="12"/>
        <v>29</v>
      </c>
      <c r="J15" s="21" t="s">
        <v>530</v>
      </c>
      <c r="K15" s="21">
        <f t="shared" si="13"/>
        <v>29</v>
      </c>
      <c r="L15" s="21">
        <f t="shared" si="14"/>
        <v>1</v>
      </c>
      <c r="M15" s="21">
        <f t="shared" si="8"/>
        <v>4.6</v>
      </c>
      <c r="N15" s="66">
        <f t="shared" si="9"/>
        <v>4</v>
      </c>
      <c r="O15" s="11">
        <f t="shared" si="11"/>
        <v>2</v>
      </c>
      <c r="Q15" s="1">
        <f t="shared" si="10"/>
        <v>0.0378</v>
      </c>
      <c r="S15">
        <f t="shared" si="4"/>
        <v>0.08</v>
      </c>
    </row>
    <row r="16" s="1" customFormat="1" ht="94.5" customHeight="1" spans="1:19">
      <c r="A16" s="23" t="s">
        <v>531</v>
      </c>
      <c r="B16" s="67" t="s">
        <v>42</v>
      </c>
      <c r="C16" s="35" t="s">
        <v>533</v>
      </c>
      <c r="D16" s="26">
        <v>5056592204246</v>
      </c>
      <c r="E16" s="27"/>
      <c r="F16" s="28">
        <v>50</v>
      </c>
      <c r="G16" s="29">
        <v>700</v>
      </c>
      <c r="H16" s="30" t="s">
        <v>532</v>
      </c>
      <c r="I16" s="21">
        <f t="shared" si="12"/>
        <v>30</v>
      </c>
      <c r="J16" s="21" t="s">
        <v>530</v>
      </c>
      <c r="K16" s="21">
        <f t="shared" si="13"/>
        <v>43</v>
      </c>
      <c r="L16" s="21">
        <f t="shared" si="14"/>
        <v>14</v>
      </c>
      <c r="M16" s="21">
        <f t="shared" si="8"/>
        <v>4.6</v>
      </c>
      <c r="N16" s="66">
        <f t="shared" si="9"/>
        <v>4</v>
      </c>
      <c r="O16" s="11">
        <f>L16*2+2</f>
        <v>30</v>
      </c>
      <c r="Q16" s="1">
        <f t="shared" si="10"/>
        <v>0.5292</v>
      </c>
      <c r="S16">
        <f t="shared" si="4"/>
        <v>0.08</v>
      </c>
    </row>
    <row r="17" s="1" customFormat="1" ht="94.5" customHeight="1" spans="1:19">
      <c r="A17" s="23" t="s">
        <v>531</v>
      </c>
      <c r="B17" s="67" t="s">
        <v>42</v>
      </c>
      <c r="C17" s="35" t="s">
        <v>533</v>
      </c>
      <c r="D17" s="26">
        <v>5056592204246</v>
      </c>
      <c r="E17" s="27"/>
      <c r="F17" s="68">
        <f>40+10</f>
        <v>50</v>
      </c>
      <c r="G17" s="68">
        <f>40+10</f>
        <v>50</v>
      </c>
      <c r="H17" s="30" t="s">
        <v>532</v>
      </c>
      <c r="I17" s="21">
        <f t="shared" si="12"/>
        <v>44</v>
      </c>
      <c r="J17" s="21" t="s">
        <v>530</v>
      </c>
      <c r="K17" s="21">
        <f t="shared" si="13"/>
        <v>44</v>
      </c>
      <c r="L17" s="21">
        <f t="shared" si="14"/>
        <v>1</v>
      </c>
      <c r="M17" s="21">
        <f t="shared" si="8"/>
        <v>4.6</v>
      </c>
      <c r="N17" s="66">
        <f t="shared" si="9"/>
        <v>4</v>
      </c>
      <c r="O17" s="11">
        <f t="shared" si="11"/>
        <v>2</v>
      </c>
      <c r="Q17" s="1">
        <f t="shared" si="10"/>
        <v>0.0378</v>
      </c>
      <c r="S17">
        <f t="shared" si="4"/>
        <v>0.08</v>
      </c>
    </row>
    <row r="18" ht="14.4" spans="1:19">
      <c r="A18" s="6" t="s">
        <v>534</v>
      </c>
      <c r="B18" s="63" t="s">
        <v>44</v>
      </c>
      <c r="C18" s="15" t="s">
        <v>45</v>
      </c>
      <c r="D18" s="16">
        <v>887513025009</v>
      </c>
      <c r="E18" s="18">
        <v>32</v>
      </c>
      <c r="F18" s="18">
        <v>10</v>
      </c>
      <c r="G18" s="19">
        <v>20</v>
      </c>
      <c r="H18" s="20" t="s">
        <v>535</v>
      </c>
      <c r="I18" s="21">
        <f t="shared" si="12"/>
        <v>45</v>
      </c>
      <c r="J18" s="21" t="s">
        <v>530</v>
      </c>
      <c r="K18" s="21">
        <f t="shared" si="13"/>
        <v>46</v>
      </c>
      <c r="L18" s="21">
        <f t="shared" si="14"/>
        <v>2</v>
      </c>
      <c r="M18" s="31">
        <f t="shared" ref="M18:M67" si="15">N18+0.6</f>
        <v>3.45</v>
      </c>
      <c r="N18" s="64">
        <f>0.285*F18</f>
        <v>2.85</v>
      </c>
      <c r="O18" s="11">
        <f>L18*2+2</f>
        <v>6</v>
      </c>
      <c r="Q18" s="1">
        <f>0.48*0.35*0.12*L18</f>
        <v>0.04032</v>
      </c>
      <c r="S18">
        <f t="shared" si="4"/>
        <v>0.285</v>
      </c>
    </row>
    <row r="19" ht="14.4" spans="1:19">
      <c r="A19" s="6" t="s">
        <v>534</v>
      </c>
      <c r="B19" s="63" t="s">
        <v>46</v>
      </c>
      <c r="C19" s="15" t="s">
        <v>47</v>
      </c>
      <c r="D19" s="16">
        <v>887513025016</v>
      </c>
      <c r="E19" s="18">
        <v>34</v>
      </c>
      <c r="F19" s="18">
        <v>10</v>
      </c>
      <c r="G19" s="19">
        <v>30</v>
      </c>
      <c r="H19" s="20" t="s">
        <v>535</v>
      </c>
      <c r="I19" s="21">
        <f t="shared" si="12"/>
        <v>47</v>
      </c>
      <c r="J19" s="21" t="s">
        <v>530</v>
      </c>
      <c r="K19" s="21">
        <f t="shared" si="13"/>
        <v>49</v>
      </c>
      <c r="L19" s="21">
        <f t="shared" si="14"/>
        <v>3</v>
      </c>
      <c r="M19" s="31">
        <f t="shared" si="15"/>
        <v>3.66</v>
      </c>
      <c r="N19" s="64">
        <f>0.306*F19</f>
        <v>3.06</v>
      </c>
      <c r="O19" s="11">
        <f>L19*2+2</f>
        <v>8</v>
      </c>
      <c r="Q19" s="1">
        <f t="shared" ref="Q19:Q82" si="16">0.48*0.35*0.12*L19</f>
        <v>0.06048</v>
      </c>
      <c r="S19">
        <f t="shared" si="4"/>
        <v>0.306</v>
      </c>
    </row>
    <row r="20" ht="14.4" spans="1:19">
      <c r="A20" s="6" t="s">
        <v>534</v>
      </c>
      <c r="B20" s="63" t="s">
        <v>48</v>
      </c>
      <c r="C20" s="15" t="s">
        <v>49</v>
      </c>
      <c r="D20" s="16">
        <v>887513025023</v>
      </c>
      <c r="E20" s="18">
        <v>36</v>
      </c>
      <c r="F20" s="18">
        <v>10</v>
      </c>
      <c r="G20" s="19">
        <v>40</v>
      </c>
      <c r="H20" s="20" t="s">
        <v>535</v>
      </c>
      <c r="I20" s="21">
        <f t="shared" si="12"/>
        <v>50</v>
      </c>
      <c r="J20" s="21" t="s">
        <v>530</v>
      </c>
      <c r="K20" s="21">
        <f t="shared" si="13"/>
        <v>53</v>
      </c>
      <c r="L20" s="21">
        <f t="shared" si="14"/>
        <v>4</v>
      </c>
      <c r="M20" s="31">
        <f t="shared" si="15"/>
        <v>3.79</v>
      </c>
      <c r="N20" s="64">
        <f>0.319*F20</f>
        <v>3.19</v>
      </c>
      <c r="O20" s="11">
        <f>L20*2+2</f>
        <v>10</v>
      </c>
      <c r="Q20" s="1">
        <f t="shared" si="16"/>
        <v>0.08064</v>
      </c>
      <c r="S20">
        <f t="shared" si="4"/>
        <v>0.319</v>
      </c>
    </row>
    <row r="21" ht="14.4" spans="1:19">
      <c r="A21" s="6" t="s">
        <v>534</v>
      </c>
      <c r="B21" s="63" t="s">
        <v>50</v>
      </c>
      <c r="C21" s="15" t="s">
        <v>51</v>
      </c>
      <c r="D21" s="16">
        <v>887513082033</v>
      </c>
      <c r="E21" s="18">
        <v>34</v>
      </c>
      <c r="F21" s="18">
        <v>10</v>
      </c>
      <c r="G21" s="19">
        <v>40</v>
      </c>
      <c r="H21" s="20" t="s">
        <v>535</v>
      </c>
      <c r="I21" s="21">
        <f t="shared" si="12"/>
        <v>54</v>
      </c>
      <c r="J21" s="21" t="s">
        <v>530</v>
      </c>
      <c r="K21" s="21">
        <f t="shared" si="13"/>
        <v>57</v>
      </c>
      <c r="L21" s="21">
        <f t="shared" si="14"/>
        <v>4</v>
      </c>
      <c r="M21" s="31">
        <f t="shared" si="15"/>
        <v>3.66</v>
      </c>
      <c r="N21" s="69">
        <f>0.306*F21</f>
        <v>3.06</v>
      </c>
      <c r="O21" s="11">
        <f>L21*2+2</f>
        <v>10</v>
      </c>
      <c r="Q21" s="1">
        <f t="shared" si="16"/>
        <v>0.08064</v>
      </c>
      <c r="S21">
        <f t="shared" si="4"/>
        <v>0.306</v>
      </c>
    </row>
    <row r="22" ht="14.4" spans="1:19">
      <c r="A22" s="6" t="s">
        <v>534</v>
      </c>
      <c r="B22" s="63" t="s">
        <v>52</v>
      </c>
      <c r="C22" s="15" t="s">
        <v>53</v>
      </c>
      <c r="D22" s="16">
        <v>887513082040</v>
      </c>
      <c r="E22" s="18">
        <v>36</v>
      </c>
      <c r="F22" s="18">
        <v>10</v>
      </c>
      <c r="G22" s="19">
        <v>20</v>
      </c>
      <c r="H22" s="20" t="s">
        <v>535</v>
      </c>
      <c r="I22" s="21">
        <f t="shared" si="12"/>
        <v>58</v>
      </c>
      <c r="J22" s="21" t="s">
        <v>530</v>
      </c>
      <c r="K22" s="21">
        <f t="shared" si="13"/>
        <v>59</v>
      </c>
      <c r="L22" s="21">
        <f t="shared" si="14"/>
        <v>2</v>
      </c>
      <c r="M22" s="31">
        <f t="shared" si="15"/>
        <v>3.79</v>
      </c>
      <c r="N22" s="69">
        <f>0.319*F22</f>
        <v>3.19</v>
      </c>
      <c r="O22" s="11">
        <f>L22*2</f>
        <v>4</v>
      </c>
      <c r="Q22" s="1">
        <f t="shared" si="16"/>
        <v>0.04032</v>
      </c>
      <c r="S22">
        <f t="shared" si="4"/>
        <v>0.319</v>
      </c>
    </row>
    <row r="23" ht="14.4" spans="1:19">
      <c r="A23" s="6" t="s">
        <v>534</v>
      </c>
      <c r="B23" s="63" t="s">
        <v>54</v>
      </c>
      <c r="C23" s="70" t="s">
        <v>55</v>
      </c>
      <c r="D23" s="71">
        <v>887513082057</v>
      </c>
      <c r="E23" s="72">
        <v>38</v>
      </c>
      <c r="F23" s="18">
        <v>10</v>
      </c>
      <c r="G23" s="73">
        <v>20</v>
      </c>
      <c r="H23" s="20" t="s">
        <v>535</v>
      </c>
      <c r="I23" s="74">
        <f t="shared" ref="I23:I31" si="17">K22+1</f>
        <v>60</v>
      </c>
      <c r="J23" s="74" t="s">
        <v>530</v>
      </c>
      <c r="K23" s="74">
        <f t="shared" ref="K23:K31" si="18">L23+K22</f>
        <v>61</v>
      </c>
      <c r="L23" s="21">
        <f t="shared" si="14"/>
        <v>2</v>
      </c>
      <c r="M23" s="31">
        <f t="shared" si="15"/>
        <v>3.93</v>
      </c>
      <c r="N23" s="69">
        <f>0.333*F23</f>
        <v>3.33</v>
      </c>
      <c r="O23" s="11">
        <f>L23*2</f>
        <v>4</v>
      </c>
      <c r="Q23" s="1">
        <f t="shared" si="16"/>
        <v>0.04032</v>
      </c>
      <c r="S23">
        <f t="shared" si="4"/>
        <v>0.333</v>
      </c>
    </row>
    <row r="24" ht="14.4" spans="1:19">
      <c r="A24" s="6" t="s">
        <v>534</v>
      </c>
      <c r="B24" s="63" t="s">
        <v>56</v>
      </c>
      <c r="C24" s="15" t="s">
        <v>57</v>
      </c>
      <c r="D24" s="41">
        <v>887513082064</v>
      </c>
      <c r="E24" s="18">
        <v>40</v>
      </c>
      <c r="F24" s="18">
        <v>10</v>
      </c>
      <c r="G24" s="19">
        <v>10</v>
      </c>
      <c r="H24" s="20" t="s">
        <v>535</v>
      </c>
      <c r="I24" s="21">
        <f t="shared" si="17"/>
        <v>62</v>
      </c>
      <c r="J24" s="21" t="s">
        <v>530</v>
      </c>
      <c r="K24" s="21">
        <f t="shared" si="18"/>
        <v>62</v>
      </c>
      <c r="L24" s="21">
        <f t="shared" ref="L24:L52" si="19">G24/F24</f>
        <v>1</v>
      </c>
      <c r="M24" s="31">
        <f t="shared" si="15"/>
        <v>5.07</v>
      </c>
      <c r="N24" s="69">
        <f>0.447*F24</f>
        <v>4.47</v>
      </c>
      <c r="O24" s="11">
        <f t="shared" si="11"/>
        <v>2</v>
      </c>
      <c r="Q24" s="1">
        <f t="shared" si="16"/>
        <v>0.02016</v>
      </c>
      <c r="S24">
        <f t="shared" si="4"/>
        <v>0.447</v>
      </c>
    </row>
    <row r="25" ht="14.4" spans="1:19">
      <c r="A25" s="6" t="s">
        <v>534</v>
      </c>
      <c r="B25" s="63" t="s">
        <v>58</v>
      </c>
      <c r="C25" s="15" t="s">
        <v>59</v>
      </c>
      <c r="D25" s="41">
        <v>887513082071</v>
      </c>
      <c r="E25" s="18">
        <v>42</v>
      </c>
      <c r="F25" s="18">
        <v>10</v>
      </c>
      <c r="G25" s="19">
        <v>10</v>
      </c>
      <c r="H25" s="20" t="s">
        <v>535</v>
      </c>
      <c r="I25" s="21">
        <f t="shared" si="17"/>
        <v>63</v>
      </c>
      <c r="J25" s="21" t="s">
        <v>530</v>
      </c>
      <c r="K25" s="21">
        <f t="shared" si="18"/>
        <v>63</v>
      </c>
      <c r="L25" s="21">
        <f t="shared" si="19"/>
        <v>1</v>
      </c>
      <c r="M25" s="31">
        <f t="shared" si="15"/>
        <v>5.2</v>
      </c>
      <c r="N25" s="69">
        <f>0.46*F25</f>
        <v>4.6</v>
      </c>
      <c r="O25" s="11">
        <f t="shared" si="11"/>
        <v>2</v>
      </c>
      <c r="Q25" s="1">
        <f t="shared" si="16"/>
        <v>0.02016</v>
      </c>
      <c r="S25">
        <f t="shared" si="4"/>
        <v>0.46</v>
      </c>
    </row>
    <row r="26" ht="14.4" spans="1:19">
      <c r="A26" s="6" t="s">
        <v>534</v>
      </c>
      <c r="B26" s="63" t="s">
        <v>60</v>
      </c>
      <c r="C26" s="15" t="s">
        <v>61</v>
      </c>
      <c r="D26" s="41">
        <v>887513082088</v>
      </c>
      <c r="E26" s="18">
        <v>44</v>
      </c>
      <c r="F26" s="18">
        <v>10</v>
      </c>
      <c r="G26" s="19">
        <v>10</v>
      </c>
      <c r="H26" s="20" t="s">
        <v>535</v>
      </c>
      <c r="I26" s="21">
        <f t="shared" si="17"/>
        <v>64</v>
      </c>
      <c r="J26" s="21" t="s">
        <v>530</v>
      </c>
      <c r="K26" s="21">
        <f t="shared" si="18"/>
        <v>64</v>
      </c>
      <c r="L26" s="21">
        <f t="shared" si="19"/>
        <v>1</v>
      </c>
      <c r="M26" s="31">
        <f t="shared" si="15"/>
        <v>5.33</v>
      </c>
      <c r="N26" s="69">
        <f>0.473*F26</f>
        <v>4.73</v>
      </c>
      <c r="O26" s="11">
        <f t="shared" si="11"/>
        <v>2</v>
      </c>
      <c r="Q26" s="1">
        <f t="shared" si="16"/>
        <v>0.02016</v>
      </c>
      <c r="S26">
        <f t="shared" si="4"/>
        <v>0.473</v>
      </c>
    </row>
    <row r="27" ht="14.4" spans="1:19">
      <c r="A27" s="6" t="s">
        <v>534</v>
      </c>
      <c r="B27" s="63" t="s">
        <v>64</v>
      </c>
      <c r="C27" s="15" t="s">
        <v>65</v>
      </c>
      <c r="D27" s="41">
        <v>887513992912</v>
      </c>
      <c r="E27" s="18">
        <v>34</v>
      </c>
      <c r="F27" s="18">
        <v>10</v>
      </c>
      <c r="G27" s="19">
        <v>10</v>
      </c>
      <c r="H27" s="20" t="s">
        <v>535</v>
      </c>
      <c r="I27" s="21">
        <f t="shared" si="17"/>
        <v>65</v>
      </c>
      <c r="J27" s="21" t="s">
        <v>530</v>
      </c>
      <c r="K27" s="21">
        <f t="shared" si="18"/>
        <v>65</v>
      </c>
      <c r="L27" s="21">
        <f t="shared" si="19"/>
        <v>1</v>
      </c>
      <c r="M27" s="31">
        <f t="shared" si="15"/>
        <v>3.66</v>
      </c>
      <c r="N27" s="69">
        <f>0.306*F27</f>
        <v>3.06</v>
      </c>
      <c r="O27" s="11">
        <f t="shared" si="11"/>
        <v>2</v>
      </c>
      <c r="Q27" s="1">
        <f t="shared" si="16"/>
        <v>0.02016</v>
      </c>
      <c r="S27">
        <f t="shared" si="4"/>
        <v>0.306</v>
      </c>
    </row>
    <row r="28" ht="14.4" spans="1:19">
      <c r="A28" s="6" t="s">
        <v>534</v>
      </c>
      <c r="B28" s="63" t="s">
        <v>66</v>
      </c>
      <c r="C28" s="15" t="s">
        <v>67</v>
      </c>
      <c r="D28" s="41">
        <v>887513992929</v>
      </c>
      <c r="E28" s="18">
        <v>36</v>
      </c>
      <c r="F28" s="18">
        <v>10</v>
      </c>
      <c r="G28" s="19">
        <v>30</v>
      </c>
      <c r="H28" s="20" t="s">
        <v>535</v>
      </c>
      <c r="I28" s="21">
        <f t="shared" si="17"/>
        <v>66</v>
      </c>
      <c r="J28" s="21" t="s">
        <v>530</v>
      </c>
      <c r="K28" s="21">
        <f t="shared" si="18"/>
        <v>68</v>
      </c>
      <c r="L28" s="21">
        <f t="shared" si="19"/>
        <v>3</v>
      </c>
      <c r="M28" s="31">
        <f t="shared" si="15"/>
        <v>3.79</v>
      </c>
      <c r="N28" s="69">
        <f>0.319*F28</f>
        <v>3.19</v>
      </c>
      <c r="O28" s="11">
        <f t="shared" si="11"/>
        <v>6</v>
      </c>
      <c r="Q28" s="1">
        <f t="shared" si="16"/>
        <v>0.06048</v>
      </c>
      <c r="S28">
        <f t="shared" si="4"/>
        <v>0.319</v>
      </c>
    </row>
    <row r="29" ht="14.4" spans="1:19">
      <c r="A29" s="6" t="s">
        <v>534</v>
      </c>
      <c r="B29" s="63" t="s">
        <v>68</v>
      </c>
      <c r="C29" s="70" t="s">
        <v>69</v>
      </c>
      <c r="D29" s="71">
        <v>887513992936</v>
      </c>
      <c r="E29" s="72">
        <v>38</v>
      </c>
      <c r="F29" s="18">
        <v>10</v>
      </c>
      <c r="G29" s="73">
        <v>30</v>
      </c>
      <c r="H29" s="20" t="s">
        <v>535</v>
      </c>
      <c r="I29" s="74">
        <f t="shared" si="17"/>
        <v>69</v>
      </c>
      <c r="J29" s="74" t="s">
        <v>530</v>
      </c>
      <c r="K29" s="74">
        <f t="shared" si="18"/>
        <v>71</v>
      </c>
      <c r="L29" s="21">
        <f t="shared" si="19"/>
        <v>3</v>
      </c>
      <c r="M29" s="31">
        <f t="shared" si="15"/>
        <v>3.93</v>
      </c>
      <c r="N29" s="69">
        <f>0.333*F29</f>
        <v>3.33</v>
      </c>
      <c r="O29" s="11">
        <f t="shared" si="11"/>
        <v>6</v>
      </c>
      <c r="Q29" s="1">
        <f t="shared" si="16"/>
        <v>0.06048</v>
      </c>
      <c r="S29">
        <f t="shared" si="4"/>
        <v>0.333</v>
      </c>
    </row>
    <row r="30" ht="14.4" spans="1:19">
      <c r="A30" s="6" t="s">
        <v>534</v>
      </c>
      <c r="B30" s="63" t="s">
        <v>70</v>
      </c>
      <c r="C30" s="15" t="s">
        <v>71</v>
      </c>
      <c r="D30" s="41">
        <v>887513992943</v>
      </c>
      <c r="E30" s="18">
        <v>40</v>
      </c>
      <c r="F30" s="18">
        <v>10</v>
      </c>
      <c r="G30" s="19">
        <v>10</v>
      </c>
      <c r="H30" s="20" t="s">
        <v>535</v>
      </c>
      <c r="I30" s="21">
        <f t="shared" si="17"/>
        <v>72</v>
      </c>
      <c r="J30" s="21" t="s">
        <v>530</v>
      </c>
      <c r="K30" s="21">
        <f t="shared" si="18"/>
        <v>72</v>
      </c>
      <c r="L30" s="21">
        <f t="shared" si="19"/>
        <v>1</v>
      </c>
      <c r="M30" s="31">
        <f t="shared" si="15"/>
        <v>5.07</v>
      </c>
      <c r="N30" s="69">
        <f>0.447*F30</f>
        <v>4.47</v>
      </c>
      <c r="O30" s="11">
        <f t="shared" si="11"/>
        <v>2</v>
      </c>
      <c r="Q30" s="1">
        <f t="shared" si="16"/>
        <v>0.02016</v>
      </c>
      <c r="S30">
        <f t="shared" si="4"/>
        <v>0.447</v>
      </c>
    </row>
    <row r="31" ht="14.4" spans="1:19">
      <c r="A31" s="6" t="s">
        <v>534</v>
      </c>
      <c r="B31" s="63" t="s">
        <v>74</v>
      </c>
      <c r="C31" s="15" t="s">
        <v>75</v>
      </c>
      <c r="D31" s="41">
        <v>887513992981</v>
      </c>
      <c r="E31" s="18">
        <v>32</v>
      </c>
      <c r="F31" s="18">
        <v>10</v>
      </c>
      <c r="G31" s="19">
        <v>20</v>
      </c>
      <c r="H31" s="20" t="s">
        <v>535</v>
      </c>
      <c r="I31" s="21">
        <f t="shared" si="17"/>
        <v>73</v>
      </c>
      <c r="J31" s="21" t="s">
        <v>530</v>
      </c>
      <c r="K31" s="21">
        <f t="shared" si="18"/>
        <v>74</v>
      </c>
      <c r="L31" s="21">
        <f t="shared" si="19"/>
        <v>2</v>
      </c>
      <c r="M31" s="31">
        <f t="shared" si="15"/>
        <v>3.45</v>
      </c>
      <c r="N31" s="69">
        <f>0.285*F31</f>
        <v>2.85</v>
      </c>
      <c r="O31" s="11">
        <f t="shared" si="11"/>
        <v>4</v>
      </c>
      <c r="Q31" s="1">
        <f t="shared" si="16"/>
        <v>0.04032</v>
      </c>
      <c r="S31">
        <f t="shared" si="4"/>
        <v>0.285</v>
      </c>
    </row>
    <row r="32" ht="14.4" spans="1:19">
      <c r="A32" s="6" t="s">
        <v>534</v>
      </c>
      <c r="B32" s="63" t="s">
        <v>76</v>
      </c>
      <c r="C32" s="15" t="s">
        <v>77</v>
      </c>
      <c r="D32" s="41">
        <v>887513992998</v>
      </c>
      <c r="E32" s="18">
        <v>34</v>
      </c>
      <c r="F32" s="18">
        <v>10</v>
      </c>
      <c r="G32" s="19">
        <v>30</v>
      </c>
      <c r="H32" s="20" t="s">
        <v>535</v>
      </c>
      <c r="I32" s="21">
        <f t="shared" ref="I32:I35" si="20">K31+1</f>
        <v>75</v>
      </c>
      <c r="J32" s="21" t="s">
        <v>530</v>
      </c>
      <c r="K32" s="21">
        <f t="shared" ref="K32:K35" si="21">L32+K31</f>
        <v>77</v>
      </c>
      <c r="L32" s="21">
        <f t="shared" si="19"/>
        <v>3</v>
      </c>
      <c r="M32" s="31">
        <f t="shared" si="15"/>
        <v>3.66</v>
      </c>
      <c r="N32" s="69">
        <f>0.306*F32</f>
        <v>3.06</v>
      </c>
      <c r="O32" s="11">
        <f t="shared" si="11"/>
        <v>6</v>
      </c>
      <c r="Q32" s="1">
        <f t="shared" si="16"/>
        <v>0.06048</v>
      </c>
      <c r="S32">
        <f t="shared" si="4"/>
        <v>0.306</v>
      </c>
    </row>
    <row r="33" ht="14.4" spans="1:19">
      <c r="A33" s="6" t="s">
        <v>534</v>
      </c>
      <c r="B33" s="63" t="s">
        <v>78</v>
      </c>
      <c r="C33" s="15" t="s">
        <v>79</v>
      </c>
      <c r="D33" s="41">
        <v>887513993001</v>
      </c>
      <c r="E33" s="18">
        <v>36</v>
      </c>
      <c r="F33" s="18">
        <v>10</v>
      </c>
      <c r="G33" s="19">
        <v>60</v>
      </c>
      <c r="H33" s="20" t="s">
        <v>535</v>
      </c>
      <c r="I33" s="21">
        <f t="shared" si="20"/>
        <v>78</v>
      </c>
      <c r="J33" s="21" t="s">
        <v>530</v>
      </c>
      <c r="K33" s="21">
        <f t="shared" si="21"/>
        <v>83</v>
      </c>
      <c r="L33" s="21">
        <f t="shared" si="19"/>
        <v>6</v>
      </c>
      <c r="M33" s="31">
        <f t="shared" si="15"/>
        <v>3.79</v>
      </c>
      <c r="N33" s="69">
        <f>0.319*F33</f>
        <v>3.19</v>
      </c>
      <c r="O33" s="11">
        <f>L33*2+2</f>
        <v>14</v>
      </c>
      <c r="Q33" s="1">
        <f t="shared" si="16"/>
        <v>0.12096</v>
      </c>
      <c r="S33">
        <f t="shared" si="4"/>
        <v>0.319</v>
      </c>
    </row>
    <row r="34" ht="14.4" spans="1:19">
      <c r="A34" s="6" t="s">
        <v>534</v>
      </c>
      <c r="B34" s="63" t="s">
        <v>80</v>
      </c>
      <c r="C34" s="70" t="s">
        <v>81</v>
      </c>
      <c r="D34" s="71">
        <v>887513993018</v>
      </c>
      <c r="E34" s="72">
        <v>38</v>
      </c>
      <c r="F34" s="18">
        <v>10</v>
      </c>
      <c r="G34" s="73">
        <v>40</v>
      </c>
      <c r="H34" s="20" t="s">
        <v>535</v>
      </c>
      <c r="I34" s="74">
        <f t="shared" si="20"/>
        <v>84</v>
      </c>
      <c r="J34" s="74" t="s">
        <v>530</v>
      </c>
      <c r="K34" s="74">
        <f t="shared" si="21"/>
        <v>87</v>
      </c>
      <c r="L34" s="21">
        <f t="shared" si="19"/>
        <v>4</v>
      </c>
      <c r="M34" s="31">
        <f t="shared" si="15"/>
        <v>3.93</v>
      </c>
      <c r="N34" s="69">
        <f>0.333*F34</f>
        <v>3.33</v>
      </c>
      <c r="O34" s="11">
        <f>L34*2</f>
        <v>8</v>
      </c>
      <c r="Q34" s="1">
        <f t="shared" si="16"/>
        <v>0.08064</v>
      </c>
      <c r="S34">
        <f t="shared" si="4"/>
        <v>0.333</v>
      </c>
    </row>
    <row r="35" ht="14.4" spans="1:19">
      <c r="A35" s="6" t="s">
        <v>534</v>
      </c>
      <c r="B35" s="63" t="s">
        <v>82</v>
      </c>
      <c r="C35" s="15" t="s">
        <v>83</v>
      </c>
      <c r="D35" s="41">
        <v>887513993025</v>
      </c>
      <c r="E35" s="18">
        <v>40</v>
      </c>
      <c r="F35" s="18">
        <v>10</v>
      </c>
      <c r="G35" s="19">
        <v>30</v>
      </c>
      <c r="H35" s="20" t="s">
        <v>535</v>
      </c>
      <c r="I35" s="21">
        <f t="shared" si="20"/>
        <v>88</v>
      </c>
      <c r="J35" s="21" t="s">
        <v>530</v>
      </c>
      <c r="K35" s="21">
        <f t="shared" si="21"/>
        <v>90</v>
      </c>
      <c r="L35" s="21">
        <f t="shared" si="19"/>
        <v>3</v>
      </c>
      <c r="M35" s="31">
        <f t="shared" si="15"/>
        <v>5.07</v>
      </c>
      <c r="N35" s="69">
        <f>0.447*F35</f>
        <v>4.47</v>
      </c>
      <c r="O35" s="11">
        <f t="shared" si="11"/>
        <v>6</v>
      </c>
      <c r="Q35" s="1">
        <f t="shared" si="16"/>
        <v>0.06048</v>
      </c>
      <c r="S35">
        <f t="shared" si="4"/>
        <v>0.447</v>
      </c>
    </row>
    <row r="36" ht="14.4" spans="1:19">
      <c r="A36" s="6" t="s">
        <v>534</v>
      </c>
      <c r="B36" s="63" t="s">
        <v>86</v>
      </c>
      <c r="C36" s="15" t="s">
        <v>87</v>
      </c>
      <c r="D36" s="41">
        <v>887513993049</v>
      </c>
      <c r="E36" s="18">
        <v>44</v>
      </c>
      <c r="F36" s="18">
        <v>10</v>
      </c>
      <c r="G36" s="19">
        <v>10</v>
      </c>
      <c r="H36" s="20" t="s">
        <v>535</v>
      </c>
      <c r="I36" s="21">
        <f t="shared" ref="I36" si="22">K35+1</f>
        <v>91</v>
      </c>
      <c r="J36" s="21" t="s">
        <v>530</v>
      </c>
      <c r="K36" s="21">
        <f t="shared" ref="K36" si="23">L36+K35</f>
        <v>91</v>
      </c>
      <c r="L36" s="21">
        <f t="shared" si="19"/>
        <v>1</v>
      </c>
      <c r="M36" s="31">
        <f t="shared" si="15"/>
        <v>5.33</v>
      </c>
      <c r="N36" s="69">
        <f>0.473*F36</f>
        <v>4.73</v>
      </c>
      <c r="O36" s="11">
        <f t="shared" si="11"/>
        <v>2</v>
      </c>
      <c r="Q36" s="1">
        <f t="shared" si="16"/>
        <v>0.02016</v>
      </c>
      <c r="S36">
        <f t="shared" si="4"/>
        <v>0.473</v>
      </c>
    </row>
    <row r="37" ht="14.4" spans="1:19">
      <c r="A37" s="6" t="s">
        <v>534</v>
      </c>
      <c r="B37" s="63" t="s">
        <v>90</v>
      </c>
      <c r="C37" s="15" t="s">
        <v>91</v>
      </c>
      <c r="D37" s="41">
        <v>887513082262</v>
      </c>
      <c r="E37" s="18">
        <v>34</v>
      </c>
      <c r="F37" s="18">
        <v>10</v>
      </c>
      <c r="G37" s="19">
        <v>10</v>
      </c>
      <c r="H37" s="20" t="s">
        <v>535</v>
      </c>
      <c r="I37" s="21">
        <f t="shared" ref="I37:I41" si="24">K36+1</f>
        <v>92</v>
      </c>
      <c r="J37" s="21" t="s">
        <v>530</v>
      </c>
      <c r="K37" s="21">
        <f t="shared" ref="K37:K41" si="25">L37+K36</f>
        <v>92</v>
      </c>
      <c r="L37" s="21">
        <f t="shared" si="19"/>
        <v>1</v>
      </c>
      <c r="M37" s="31">
        <f t="shared" si="15"/>
        <v>3.66</v>
      </c>
      <c r="N37" s="69">
        <f>0.306*F37</f>
        <v>3.06</v>
      </c>
      <c r="O37" s="11">
        <f t="shared" si="11"/>
        <v>2</v>
      </c>
      <c r="Q37" s="1">
        <f t="shared" si="16"/>
        <v>0.02016</v>
      </c>
      <c r="S37">
        <f t="shared" si="4"/>
        <v>0.306</v>
      </c>
    </row>
    <row r="38" ht="14.4" spans="1:19">
      <c r="A38" s="6" t="s">
        <v>534</v>
      </c>
      <c r="B38" s="63" t="s">
        <v>92</v>
      </c>
      <c r="C38" s="15" t="s">
        <v>93</v>
      </c>
      <c r="D38" s="41">
        <v>887513082279</v>
      </c>
      <c r="E38" s="18">
        <v>36</v>
      </c>
      <c r="F38" s="18">
        <v>10</v>
      </c>
      <c r="G38" s="19">
        <v>30</v>
      </c>
      <c r="H38" s="20" t="s">
        <v>535</v>
      </c>
      <c r="I38" s="21">
        <f t="shared" si="24"/>
        <v>93</v>
      </c>
      <c r="J38" s="21" t="s">
        <v>530</v>
      </c>
      <c r="K38" s="21">
        <f t="shared" si="25"/>
        <v>95</v>
      </c>
      <c r="L38" s="21">
        <f t="shared" si="19"/>
        <v>3</v>
      </c>
      <c r="M38" s="31">
        <f t="shared" si="15"/>
        <v>3.79</v>
      </c>
      <c r="N38" s="69">
        <f>0.319*F38</f>
        <v>3.19</v>
      </c>
      <c r="O38" s="11">
        <f t="shared" si="11"/>
        <v>6</v>
      </c>
      <c r="Q38" s="1">
        <f t="shared" si="16"/>
        <v>0.06048</v>
      </c>
      <c r="S38">
        <f t="shared" si="4"/>
        <v>0.319</v>
      </c>
    </row>
    <row r="39" ht="14.4" spans="1:19">
      <c r="A39" s="6" t="s">
        <v>534</v>
      </c>
      <c r="B39" s="63" t="s">
        <v>94</v>
      </c>
      <c r="C39" s="70" t="s">
        <v>95</v>
      </c>
      <c r="D39" s="71">
        <v>887513082286</v>
      </c>
      <c r="E39" s="72">
        <v>38</v>
      </c>
      <c r="F39" s="18">
        <v>10</v>
      </c>
      <c r="G39" s="73">
        <v>20</v>
      </c>
      <c r="H39" s="20" t="s">
        <v>535</v>
      </c>
      <c r="I39" s="74">
        <f t="shared" si="24"/>
        <v>96</v>
      </c>
      <c r="J39" s="74" t="s">
        <v>530</v>
      </c>
      <c r="K39" s="74">
        <f t="shared" si="25"/>
        <v>97</v>
      </c>
      <c r="L39" s="21">
        <f t="shared" si="19"/>
        <v>2</v>
      </c>
      <c r="M39" s="31">
        <f t="shared" si="15"/>
        <v>3.93</v>
      </c>
      <c r="N39" s="69">
        <f>0.333*F39</f>
        <v>3.33</v>
      </c>
      <c r="O39" s="11">
        <f t="shared" si="11"/>
        <v>4</v>
      </c>
      <c r="Q39" s="1">
        <f t="shared" si="16"/>
        <v>0.04032</v>
      </c>
      <c r="S39">
        <f t="shared" si="4"/>
        <v>0.333</v>
      </c>
    </row>
    <row r="40" ht="14.4" spans="1:19">
      <c r="A40" s="6" t="s">
        <v>534</v>
      </c>
      <c r="B40" s="63" t="s">
        <v>96</v>
      </c>
      <c r="C40" s="15" t="s">
        <v>97</v>
      </c>
      <c r="D40" s="41">
        <v>887513082293</v>
      </c>
      <c r="E40" s="18">
        <v>40</v>
      </c>
      <c r="F40" s="18">
        <v>10</v>
      </c>
      <c r="G40" s="19">
        <v>20</v>
      </c>
      <c r="H40" s="20" t="s">
        <v>535</v>
      </c>
      <c r="I40" s="21">
        <f t="shared" si="24"/>
        <v>98</v>
      </c>
      <c r="J40" s="21" t="s">
        <v>530</v>
      </c>
      <c r="K40" s="21">
        <f t="shared" si="25"/>
        <v>99</v>
      </c>
      <c r="L40" s="21">
        <f t="shared" si="19"/>
        <v>2</v>
      </c>
      <c r="M40" s="31">
        <f t="shared" si="15"/>
        <v>5.07</v>
      </c>
      <c r="N40" s="69">
        <f>0.447*F40</f>
        <v>4.47</v>
      </c>
      <c r="O40" s="11">
        <f t="shared" si="11"/>
        <v>4</v>
      </c>
      <c r="Q40" s="1">
        <f t="shared" si="16"/>
        <v>0.04032</v>
      </c>
      <c r="S40">
        <f t="shared" si="4"/>
        <v>0.447</v>
      </c>
    </row>
    <row r="41" ht="14.4" spans="1:19">
      <c r="A41" s="6" t="s">
        <v>534</v>
      </c>
      <c r="B41" s="63" t="s">
        <v>98</v>
      </c>
      <c r="C41" s="15" t="s">
        <v>99</v>
      </c>
      <c r="D41" s="41">
        <v>887513082309</v>
      </c>
      <c r="E41" s="18">
        <v>42</v>
      </c>
      <c r="F41" s="18">
        <v>10</v>
      </c>
      <c r="G41" s="19">
        <v>10</v>
      </c>
      <c r="H41" s="20" t="s">
        <v>535</v>
      </c>
      <c r="I41" s="21">
        <f t="shared" si="24"/>
        <v>100</v>
      </c>
      <c r="J41" s="21" t="s">
        <v>530</v>
      </c>
      <c r="K41" s="21">
        <f t="shared" si="25"/>
        <v>100</v>
      </c>
      <c r="L41" s="21">
        <f t="shared" si="19"/>
        <v>1</v>
      </c>
      <c r="M41" s="31">
        <f t="shared" si="15"/>
        <v>5.2</v>
      </c>
      <c r="N41" s="69">
        <f>0.46*F41</f>
        <v>4.6</v>
      </c>
      <c r="O41" s="11">
        <f t="shared" si="11"/>
        <v>2</v>
      </c>
      <c r="Q41" s="1">
        <f t="shared" si="16"/>
        <v>0.02016</v>
      </c>
      <c r="S41">
        <f t="shared" si="4"/>
        <v>0.46</v>
      </c>
    </row>
    <row r="42" ht="14.4" spans="1:19">
      <c r="A42" s="6" t="s">
        <v>534</v>
      </c>
      <c r="B42" s="75" t="s">
        <v>146</v>
      </c>
      <c r="C42" s="37" t="s">
        <v>147</v>
      </c>
      <c r="D42" s="41">
        <v>5056592203720</v>
      </c>
      <c r="E42" s="18">
        <v>34</v>
      </c>
      <c r="F42" s="18">
        <v>10</v>
      </c>
      <c r="G42" s="19">
        <v>40</v>
      </c>
      <c r="H42" s="20" t="s">
        <v>535</v>
      </c>
      <c r="I42" s="21">
        <f t="shared" ref="I42:I46" si="26">K41+1</f>
        <v>101</v>
      </c>
      <c r="J42" s="21" t="s">
        <v>530</v>
      </c>
      <c r="K42" s="21">
        <f t="shared" ref="K42:K46" si="27">L42+K41</f>
        <v>104</v>
      </c>
      <c r="L42" s="21">
        <f t="shared" si="19"/>
        <v>4</v>
      </c>
      <c r="M42" s="31">
        <f t="shared" si="15"/>
        <v>3.66</v>
      </c>
      <c r="N42" s="69">
        <f>0.306*F42</f>
        <v>3.06</v>
      </c>
      <c r="O42" s="11">
        <f t="shared" si="11"/>
        <v>8</v>
      </c>
      <c r="Q42" s="1">
        <f t="shared" si="16"/>
        <v>0.08064</v>
      </c>
      <c r="S42">
        <f t="shared" si="4"/>
        <v>0.306</v>
      </c>
    </row>
    <row r="43" ht="14.4" spans="1:19">
      <c r="A43" s="6" t="s">
        <v>534</v>
      </c>
      <c r="B43" s="75" t="s">
        <v>148</v>
      </c>
      <c r="C43" s="37" t="s">
        <v>149</v>
      </c>
      <c r="D43" s="41">
        <v>5056592203737</v>
      </c>
      <c r="E43" s="18">
        <v>36</v>
      </c>
      <c r="F43" s="18">
        <v>10</v>
      </c>
      <c r="G43" s="19">
        <v>40</v>
      </c>
      <c r="H43" s="20" t="s">
        <v>535</v>
      </c>
      <c r="I43" s="21">
        <f t="shared" si="26"/>
        <v>105</v>
      </c>
      <c r="J43" s="21" t="s">
        <v>530</v>
      </c>
      <c r="K43" s="21">
        <f t="shared" si="27"/>
        <v>108</v>
      </c>
      <c r="L43" s="21">
        <f t="shared" si="19"/>
        <v>4</v>
      </c>
      <c r="M43" s="31">
        <f t="shared" si="15"/>
        <v>3.79</v>
      </c>
      <c r="N43" s="69">
        <f>0.319*F43</f>
        <v>3.19</v>
      </c>
      <c r="O43" s="11">
        <f t="shared" si="11"/>
        <v>8</v>
      </c>
      <c r="Q43" s="1">
        <f t="shared" si="16"/>
        <v>0.08064</v>
      </c>
      <c r="S43">
        <f t="shared" si="4"/>
        <v>0.319</v>
      </c>
    </row>
    <row r="44" ht="14.4" spans="1:19">
      <c r="A44" s="6" t="s">
        <v>534</v>
      </c>
      <c r="B44" s="75" t="s">
        <v>150</v>
      </c>
      <c r="C44" s="70" t="s">
        <v>151</v>
      </c>
      <c r="D44" s="71">
        <v>5056592203744</v>
      </c>
      <c r="E44" s="72">
        <v>38</v>
      </c>
      <c r="F44" s="18">
        <v>10</v>
      </c>
      <c r="G44" s="73">
        <v>30</v>
      </c>
      <c r="H44" s="20" t="s">
        <v>535</v>
      </c>
      <c r="I44" s="74">
        <f t="shared" si="26"/>
        <v>109</v>
      </c>
      <c r="J44" s="74" t="s">
        <v>530</v>
      </c>
      <c r="K44" s="74">
        <f t="shared" si="27"/>
        <v>111</v>
      </c>
      <c r="L44" s="21">
        <f t="shared" si="19"/>
        <v>3</v>
      </c>
      <c r="M44" s="31">
        <f t="shared" si="15"/>
        <v>3.93</v>
      </c>
      <c r="N44" s="69">
        <f>0.333*F44</f>
        <v>3.33</v>
      </c>
      <c r="O44" s="11">
        <f>L44*2+2</f>
        <v>8</v>
      </c>
      <c r="Q44" s="1">
        <f t="shared" si="16"/>
        <v>0.06048</v>
      </c>
      <c r="S44">
        <f t="shared" si="4"/>
        <v>0.333</v>
      </c>
    </row>
    <row r="45" ht="14.4" spans="1:19">
      <c r="A45" s="6" t="s">
        <v>534</v>
      </c>
      <c r="B45" s="75" t="s">
        <v>152</v>
      </c>
      <c r="C45" s="37" t="s">
        <v>153</v>
      </c>
      <c r="D45" s="16">
        <v>5056592203751</v>
      </c>
      <c r="E45" s="18">
        <v>40</v>
      </c>
      <c r="F45" s="18">
        <v>10</v>
      </c>
      <c r="G45" s="19">
        <v>30</v>
      </c>
      <c r="H45" s="20" t="s">
        <v>535</v>
      </c>
      <c r="I45" s="21">
        <f t="shared" si="26"/>
        <v>112</v>
      </c>
      <c r="J45" s="21" t="s">
        <v>530</v>
      </c>
      <c r="K45" s="21">
        <f t="shared" si="27"/>
        <v>114</v>
      </c>
      <c r="L45" s="21">
        <f t="shared" si="19"/>
        <v>3</v>
      </c>
      <c r="M45" s="31">
        <f t="shared" si="15"/>
        <v>5.07</v>
      </c>
      <c r="N45" s="69">
        <f>0.447*F45</f>
        <v>4.47</v>
      </c>
      <c r="O45" s="11">
        <f t="shared" si="11"/>
        <v>6</v>
      </c>
      <c r="Q45" s="1">
        <f t="shared" si="16"/>
        <v>0.06048</v>
      </c>
      <c r="S45">
        <f t="shared" si="4"/>
        <v>0.447</v>
      </c>
    </row>
    <row r="46" ht="14.4" spans="1:19">
      <c r="A46" s="6" t="s">
        <v>534</v>
      </c>
      <c r="B46" s="75" t="s">
        <v>154</v>
      </c>
      <c r="C46" s="37" t="s">
        <v>155</v>
      </c>
      <c r="D46" s="16">
        <v>5056592203768</v>
      </c>
      <c r="E46" s="18">
        <v>42</v>
      </c>
      <c r="F46" s="18">
        <v>10</v>
      </c>
      <c r="G46" s="19">
        <v>20</v>
      </c>
      <c r="H46" s="20" t="s">
        <v>535</v>
      </c>
      <c r="I46" s="21">
        <f t="shared" si="26"/>
        <v>115</v>
      </c>
      <c r="J46" s="21" t="s">
        <v>530</v>
      </c>
      <c r="K46" s="21">
        <f t="shared" si="27"/>
        <v>116</v>
      </c>
      <c r="L46" s="21">
        <f t="shared" si="19"/>
        <v>2</v>
      </c>
      <c r="M46" s="31">
        <f t="shared" si="15"/>
        <v>5.2</v>
      </c>
      <c r="N46" s="69">
        <f>0.46*F46</f>
        <v>4.6</v>
      </c>
      <c r="O46" s="11">
        <f t="shared" si="11"/>
        <v>4</v>
      </c>
      <c r="Q46" s="1">
        <f t="shared" si="16"/>
        <v>0.04032</v>
      </c>
      <c r="S46">
        <f t="shared" si="4"/>
        <v>0.46</v>
      </c>
    </row>
    <row r="47" ht="14.4" spans="1:19">
      <c r="A47" s="6" t="s">
        <v>534</v>
      </c>
      <c r="B47" s="75" t="s">
        <v>156</v>
      </c>
      <c r="C47" s="37" t="s">
        <v>157</v>
      </c>
      <c r="D47" s="16">
        <v>5056592203775</v>
      </c>
      <c r="E47" s="18">
        <v>44</v>
      </c>
      <c r="F47" s="18">
        <v>10</v>
      </c>
      <c r="G47" s="19">
        <v>10</v>
      </c>
      <c r="H47" s="20" t="s">
        <v>535</v>
      </c>
      <c r="I47" s="21">
        <f t="shared" ref="I47:I55" si="28">K46+1</f>
        <v>117</v>
      </c>
      <c r="J47" s="21" t="s">
        <v>530</v>
      </c>
      <c r="K47" s="21">
        <f t="shared" ref="K47:K55" si="29">L47+K46</f>
        <v>117</v>
      </c>
      <c r="L47" s="21">
        <f t="shared" si="19"/>
        <v>1</v>
      </c>
      <c r="M47" s="31">
        <f t="shared" si="15"/>
        <v>5.33</v>
      </c>
      <c r="N47" s="69">
        <f>0.473*F47</f>
        <v>4.73</v>
      </c>
      <c r="O47" s="11">
        <f t="shared" si="11"/>
        <v>2</v>
      </c>
      <c r="Q47" s="1">
        <f t="shared" si="16"/>
        <v>0.02016</v>
      </c>
      <c r="S47">
        <f t="shared" si="4"/>
        <v>0.473</v>
      </c>
    </row>
    <row r="48" ht="14.4" spans="1:19">
      <c r="A48" s="6" t="s">
        <v>534</v>
      </c>
      <c r="B48" s="75" t="s">
        <v>158</v>
      </c>
      <c r="C48" s="38" t="s">
        <v>536</v>
      </c>
      <c r="D48" s="16">
        <v>5056592204154</v>
      </c>
      <c r="E48" s="18">
        <v>30</v>
      </c>
      <c r="F48" s="18">
        <v>10</v>
      </c>
      <c r="G48" s="19">
        <v>20</v>
      </c>
      <c r="H48" s="20" t="s">
        <v>535</v>
      </c>
      <c r="I48" s="21">
        <f t="shared" si="28"/>
        <v>118</v>
      </c>
      <c r="J48" s="21" t="s">
        <v>530</v>
      </c>
      <c r="K48" s="21">
        <f t="shared" si="29"/>
        <v>119</v>
      </c>
      <c r="L48" s="21">
        <f t="shared" si="19"/>
        <v>2</v>
      </c>
      <c r="M48" s="31">
        <f t="shared" si="15"/>
        <v>0.6</v>
      </c>
      <c r="N48" s="69"/>
      <c r="O48" s="11">
        <f t="shared" si="11"/>
        <v>4</v>
      </c>
      <c r="Q48" s="1">
        <f t="shared" si="16"/>
        <v>0.04032</v>
      </c>
      <c r="S48">
        <f t="shared" si="4"/>
        <v>0</v>
      </c>
    </row>
    <row r="49" ht="14.4" spans="1:19">
      <c r="A49" s="6" t="s">
        <v>534</v>
      </c>
      <c r="B49" s="75" t="s">
        <v>160</v>
      </c>
      <c r="C49" s="38" t="s">
        <v>537</v>
      </c>
      <c r="D49" s="16">
        <v>5056592204161</v>
      </c>
      <c r="E49" s="18">
        <v>32</v>
      </c>
      <c r="F49" s="18">
        <v>10</v>
      </c>
      <c r="G49" s="19">
        <v>60</v>
      </c>
      <c r="H49" s="20" t="s">
        <v>535</v>
      </c>
      <c r="I49" s="21">
        <f t="shared" si="28"/>
        <v>120</v>
      </c>
      <c r="J49" s="21" t="s">
        <v>530</v>
      </c>
      <c r="K49" s="21">
        <f t="shared" si="29"/>
        <v>125</v>
      </c>
      <c r="L49" s="21">
        <f t="shared" si="19"/>
        <v>6</v>
      </c>
      <c r="M49" s="31">
        <f t="shared" si="15"/>
        <v>3.45</v>
      </c>
      <c r="N49" s="69">
        <f>0.285*F49</f>
        <v>2.85</v>
      </c>
      <c r="O49" s="11">
        <f t="shared" ref="O49:O55" si="30">L49*2+2</f>
        <v>14</v>
      </c>
      <c r="Q49" s="1">
        <f t="shared" si="16"/>
        <v>0.12096</v>
      </c>
      <c r="S49">
        <f t="shared" si="4"/>
        <v>0.285</v>
      </c>
    </row>
    <row r="50" ht="14.4" spans="1:19">
      <c r="A50" s="6" t="s">
        <v>534</v>
      </c>
      <c r="B50" s="75" t="s">
        <v>162</v>
      </c>
      <c r="C50" s="38" t="s">
        <v>538</v>
      </c>
      <c r="D50" s="16">
        <v>5056592204178</v>
      </c>
      <c r="E50" s="18">
        <v>34</v>
      </c>
      <c r="F50" s="18">
        <v>10</v>
      </c>
      <c r="G50" s="19">
        <v>210</v>
      </c>
      <c r="H50" s="20" t="s">
        <v>535</v>
      </c>
      <c r="I50" s="21">
        <f t="shared" si="28"/>
        <v>126</v>
      </c>
      <c r="J50" s="21" t="s">
        <v>530</v>
      </c>
      <c r="K50" s="21">
        <f t="shared" si="29"/>
        <v>146</v>
      </c>
      <c r="L50" s="21">
        <f t="shared" si="19"/>
        <v>21</v>
      </c>
      <c r="M50" s="31">
        <f t="shared" si="15"/>
        <v>3.66</v>
      </c>
      <c r="N50" s="69">
        <f>0.306*F50</f>
        <v>3.06</v>
      </c>
      <c r="O50" s="11">
        <f t="shared" si="30"/>
        <v>44</v>
      </c>
      <c r="Q50" s="1">
        <f t="shared" si="16"/>
        <v>0.42336</v>
      </c>
      <c r="S50">
        <f t="shared" si="4"/>
        <v>0.306</v>
      </c>
    </row>
    <row r="51" ht="14.4" spans="1:19">
      <c r="A51" s="6" t="s">
        <v>534</v>
      </c>
      <c r="B51" s="75" t="s">
        <v>164</v>
      </c>
      <c r="C51" s="38" t="s">
        <v>539</v>
      </c>
      <c r="D51" s="16">
        <v>5056592204185</v>
      </c>
      <c r="E51" s="18">
        <v>36</v>
      </c>
      <c r="F51" s="18">
        <v>10</v>
      </c>
      <c r="G51" s="19">
        <v>280</v>
      </c>
      <c r="H51" s="20" t="s">
        <v>535</v>
      </c>
      <c r="I51" s="21">
        <f t="shared" si="28"/>
        <v>147</v>
      </c>
      <c r="J51" s="21" t="s">
        <v>530</v>
      </c>
      <c r="K51" s="21">
        <f t="shared" si="29"/>
        <v>174</v>
      </c>
      <c r="L51" s="21">
        <f t="shared" si="19"/>
        <v>28</v>
      </c>
      <c r="M51" s="31">
        <f t="shared" si="15"/>
        <v>3.79</v>
      </c>
      <c r="N51" s="69">
        <f>0.319*F51</f>
        <v>3.19</v>
      </c>
      <c r="O51" s="11">
        <f t="shared" si="30"/>
        <v>58</v>
      </c>
      <c r="Q51" s="1">
        <f t="shared" si="16"/>
        <v>0.56448</v>
      </c>
      <c r="S51">
        <f t="shared" si="4"/>
        <v>0.319</v>
      </c>
    </row>
    <row r="52" ht="14.4" spans="1:19">
      <c r="A52" s="6" t="s">
        <v>534</v>
      </c>
      <c r="B52" s="75" t="s">
        <v>166</v>
      </c>
      <c r="C52" s="70" t="s">
        <v>540</v>
      </c>
      <c r="D52" s="71">
        <v>5056592204192</v>
      </c>
      <c r="E52" s="72">
        <v>38</v>
      </c>
      <c r="F52" s="18">
        <v>10</v>
      </c>
      <c r="G52" s="73">
        <v>180</v>
      </c>
      <c r="H52" s="20" t="s">
        <v>535</v>
      </c>
      <c r="I52" s="74">
        <f t="shared" si="28"/>
        <v>175</v>
      </c>
      <c r="J52" s="74" t="s">
        <v>530</v>
      </c>
      <c r="K52" s="74">
        <f t="shared" si="29"/>
        <v>192</v>
      </c>
      <c r="L52" s="21">
        <f t="shared" si="19"/>
        <v>18</v>
      </c>
      <c r="M52" s="31">
        <f t="shared" si="15"/>
        <v>3.93</v>
      </c>
      <c r="N52" s="69">
        <f>0.333*F52</f>
        <v>3.33</v>
      </c>
      <c r="O52" s="11">
        <f>L52*2</f>
        <v>36</v>
      </c>
      <c r="Q52" s="1">
        <f t="shared" si="16"/>
        <v>0.36288</v>
      </c>
      <c r="S52">
        <f t="shared" si="4"/>
        <v>0.333</v>
      </c>
    </row>
    <row r="53" ht="14.4" spans="1:19">
      <c r="A53" s="6" t="s">
        <v>534</v>
      </c>
      <c r="B53" s="75" t="s">
        <v>168</v>
      </c>
      <c r="C53" s="38" t="s">
        <v>541</v>
      </c>
      <c r="D53" s="16">
        <v>5056592204208</v>
      </c>
      <c r="E53" s="18">
        <v>40</v>
      </c>
      <c r="F53" s="18">
        <v>10</v>
      </c>
      <c r="G53" s="19">
        <v>60</v>
      </c>
      <c r="H53" s="20" t="s">
        <v>535</v>
      </c>
      <c r="I53" s="21">
        <f t="shared" si="28"/>
        <v>193</v>
      </c>
      <c r="J53" s="21" t="s">
        <v>530</v>
      </c>
      <c r="K53" s="21">
        <f t="shared" si="29"/>
        <v>198</v>
      </c>
      <c r="L53" s="21">
        <f t="shared" ref="L53:L71" si="31">G53/F53</f>
        <v>6</v>
      </c>
      <c r="M53" s="31">
        <f t="shared" si="15"/>
        <v>5.07</v>
      </c>
      <c r="N53" s="69">
        <f>0.447*F53</f>
        <v>4.47</v>
      </c>
      <c r="O53" s="11">
        <f t="shared" si="30"/>
        <v>14</v>
      </c>
      <c r="Q53" s="1">
        <f t="shared" si="16"/>
        <v>0.12096</v>
      </c>
      <c r="S53">
        <f t="shared" si="4"/>
        <v>0.447</v>
      </c>
    </row>
    <row r="54" ht="14.4" spans="1:19">
      <c r="A54" s="6" t="s">
        <v>534</v>
      </c>
      <c r="B54" s="75" t="s">
        <v>170</v>
      </c>
      <c r="C54" s="38" t="s">
        <v>542</v>
      </c>
      <c r="D54" s="16">
        <v>5056592204215</v>
      </c>
      <c r="E54" s="18">
        <v>42</v>
      </c>
      <c r="F54" s="18">
        <v>10</v>
      </c>
      <c r="G54" s="19">
        <v>60</v>
      </c>
      <c r="H54" s="20" t="s">
        <v>535</v>
      </c>
      <c r="I54" s="21">
        <f t="shared" si="28"/>
        <v>199</v>
      </c>
      <c r="J54" s="21" t="s">
        <v>530</v>
      </c>
      <c r="K54" s="21">
        <f t="shared" si="29"/>
        <v>204</v>
      </c>
      <c r="L54" s="21">
        <f t="shared" si="31"/>
        <v>6</v>
      </c>
      <c r="M54" s="31">
        <f t="shared" si="15"/>
        <v>5.2</v>
      </c>
      <c r="N54" s="69">
        <f>0.46*F54</f>
        <v>4.6</v>
      </c>
      <c r="O54" s="11">
        <f t="shared" si="30"/>
        <v>14</v>
      </c>
      <c r="Q54" s="1">
        <f t="shared" si="16"/>
        <v>0.12096</v>
      </c>
      <c r="S54">
        <f t="shared" si="4"/>
        <v>0.46</v>
      </c>
    </row>
    <row r="55" ht="14.4" spans="1:19">
      <c r="A55" s="6" t="s">
        <v>534</v>
      </c>
      <c r="B55" s="75" t="s">
        <v>172</v>
      </c>
      <c r="C55" s="38" t="s">
        <v>543</v>
      </c>
      <c r="D55" s="16">
        <v>5056592204222</v>
      </c>
      <c r="E55" s="18">
        <v>44</v>
      </c>
      <c r="F55" s="18">
        <v>10</v>
      </c>
      <c r="G55" s="19">
        <v>50</v>
      </c>
      <c r="H55" s="20" t="s">
        <v>535</v>
      </c>
      <c r="I55" s="21">
        <f t="shared" si="28"/>
        <v>205</v>
      </c>
      <c r="J55" s="21" t="s">
        <v>530</v>
      </c>
      <c r="K55" s="21">
        <f t="shared" si="29"/>
        <v>209</v>
      </c>
      <c r="L55" s="21">
        <f t="shared" si="31"/>
        <v>5</v>
      </c>
      <c r="M55" s="31">
        <f t="shared" si="15"/>
        <v>5.33</v>
      </c>
      <c r="N55" s="69">
        <f>0.473*F55</f>
        <v>4.73</v>
      </c>
      <c r="O55" s="11">
        <f t="shared" si="30"/>
        <v>12</v>
      </c>
      <c r="Q55" s="1">
        <f t="shared" si="16"/>
        <v>0.1008</v>
      </c>
      <c r="S55">
        <f t="shared" si="4"/>
        <v>0.473</v>
      </c>
    </row>
    <row r="56" ht="14.4" spans="1:19">
      <c r="A56" s="6" t="s">
        <v>534</v>
      </c>
      <c r="B56" s="76" t="s">
        <v>176</v>
      </c>
      <c r="C56" s="40" t="s">
        <v>177</v>
      </c>
      <c r="D56" s="41">
        <v>887513014812</v>
      </c>
      <c r="E56" s="42">
        <v>34</v>
      </c>
      <c r="F56" s="42">
        <v>10</v>
      </c>
      <c r="G56" s="43">
        <v>20</v>
      </c>
      <c r="H56" s="20" t="s">
        <v>535</v>
      </c>
      <c r="I56" s="21">
        <f t="shared" ref="I56:I115" si="32">K55+1</f>
        <v>210</v>
      </c>
      <c r="J56" s="21" t="s">
        <v>530</v>
      </c>
      <c r="K56" s="21">
        <f t="shared" ref="K56:K115" si="33">L56+K55</f>
        <v>211</v>
      </c>
      <c r="L56" s="21">
        <f t="shared" si="31"/>
        <v>2</v>
      </c>
      <c r="M56" s="31">
        <f t="shared" si="15"/>
        <v>4.73</v>
      </c>
      <c r="N56" s="69">
        <f>0.413*F56</f>
        <v>4.13</v>
      </c>
      <c r="O56" s="11">
        <f t="shared" si="11"/>
        <v>4</v>
      </c>
      <c r="Q56" s="1">
        <f t="shared" si="16"/>
        <v>0.04032</v>
      </c>
      <c r="S56">
        <f t="shared" si="4"/>
        <v>0.413</v>
      </c>
    </row>
    <row r="57" ht="14.4" spans="1:19">
      <c r="A57" s="6" t="s">
        <v>534</v>
      </c>
      <c r="B57" s="76" t="s">
        <v>178</v>
      </c>
      <c r="C57" s="40" t="s">
        <v>179</v>
      </c>
      <c r="D57" s="41">
        <v>887513014829</v>
      </c>
      <c r="E57" s="42">
        <v>36</v>
      </c>
      <c r="F57" s="42">
        <v>10</v>
      </c>
      <c r="G57" s="43">
        <v>20</v>
      </c>
      <c r="H57" s="20" t="s">
        <v>535</v>
      </c>
      <c r="I57" s="21">
        <f t="shared" si="32"/>
        <v>212</v>
      </c>
      <c r="J57" s="21" t="s">
        <v>530</v>
      </c>
      <c r="K57" s="21">
        <f t="shared" si="33"/>
        <v>213</v>
      </c>
      <c r="L57" s="21">
        <f t="shared" si="31"/>
        <v>2</v>
      </c>
      <c r="M57" s="31">
        <f t="shared" si="15"/>
        <v>4.91</v>
      </c>
      <c r="N57" s="69">
        <f>0.431*F57</f>
        <v>4.31</v>
      </c>
      <c r="O57" s="11">
        <f t="shared" si="11"/>
        <v>4</v>
      </c>
      <c r="Q57" s="1">
        <f t="shared" si="16"/>
        <v>0.04032</v>
      </c>
      <c r="S57">
        <f t="shared" si="4"/>
        <v>0.431</v>
      </c>
    </row>
    <row r="58" ht="14.4" spans="1:19">
      <c r="A58" s="6" t="s">
        <v>534</v>
      </c>
      <c r="B58" s="76" t="s">
        <v>180</v>
      </c>
      <c r="C58" s="40" t="s">
        <v>181</v>
      </c>
      <c r="D58" s="41">
        <v>887513014836</v>
      </c>
      <c r="E58" s="42">
        <v>38</v>
      </c>
      <c r="F58" s="42">
        <v>10</v>
      </c>
      <c r="G58" s="43">
        <v>20</v>
      </c>
      <c r="H58" s="20" t="s">
        <v>535</v>
      </c>
      <c r="I58" s="21">
        <f t="shared" si="32"/>
        <v>214</v>
      </c>
      <c r="J58" s="21" t="s">
        <v>530</v>
      </c>
      <c r="K58" s="21">
        <f t="shared" si="33"/>
        <v>215</v>
      </c>
      <c r="L58" s="21">
        <f t="shared" si="31"/>
        <v>2</v>
      </c>
      <c r="M58" s="31">
        <f t="shared" si="15"/>
        <v>5.03</v>
      </c>
      <c r="N58" s="69">
        <f>0.443*F58</f>
        <v>4.43</v>
      </c>
      <c r="O58" s="11">
        <f t="shared" si="11"/>
        <v>4</v>
      </c>
      <c r="Q58" s="1">
        <f t="shared" si="16"/>
        <v>0.04032</v>
      </c>
      <c r="S58">
        <f t="shared" si="4"/>
        <v>0.443</v>
      </c>
    </row>
    <row r="59" ht="14.4" spans="1:19">
      <c r="A59" s="6" t="s">
        <v>534</v>
      </c>
      <c r="B59" s="76" t="s">
        <v>186</v>
      </c>
      <c r="C59" s="44" t="s">
        <v>187</v>
      </c>
      <c r="D59" s="41">
        <v>887513009290</v>
      </c>
      <c r="E59" s="42">
        <v>32</v>
      </c>
      <c r="F59" s="42">
        <v>10</v>
      </c>
      <c r="G59" s="43">
        <v>10</v>
      </c>
      <c r="H59" s="20" t="s">
        <v>535</v>
      </c>
      <c r="I59" s="21">
        <f t="shared" si="32"/>
        <v>216</v>
      </c>
      <c r="J59" s="21" t="s">
        <v>530</v>
      </c>
      <c r="K59" s="21">
        <f t="shared" si="33"/>
        <v>216</v>
      </c>
      <c r="L59" s="21">
        <f t="shared" si="31"/>
        <v>1</v>
      </c>
      <c r="M59" s="31">
        <f t="shared" si="15"/>
        <v>4.61</v>
      </c>
      <c r="N59" s="69">
        <f>0.401*F59</f>
        <v>4.01</v>
      </c>
      <c r="O59" s="11">
        <f t="shared" si="11"/>
        <v>2</v>
      </c>
      <c r="Q59" s="1">
        <f t="shared" si="16"/>
        <v>0.02016</v>
      </c>
      <c r="S59">
        <f t="shared" si="4"/>
        <v>0.401</v>
      </c>
    </row>
    <row r="60" ht="14.4" spans="1:19">
      <c r="A60" s="6" t="s">
        <v>534</v>
      </c>
      <c r="B60" s="76" t="s">
        <v>188</v>
      </c>
      <c r="C60" s="44" t="s">
        <v>189</v>
      </c>
      <c r="D60" s="41">
        <v>887513009306</v>
      </c>
      <c r="E60" s="42">
        <v>34</v>
      </c>
      <c r="F60" s="42">
        <v>10</v>
      </c>
      <c r="G60" s="43">
        <v>30</v>
      </c>
      <c r="H60" s="20" t="s">
        <v>535</v>
      </c>
      <c r="I60" s="21">
        <f t="shared" si="32"/>
        <v>217</v>
      </c>
      <c r="J60" s="21" t="s">
        <v>530</v>
      </c>
      <c r="K60" s="21">
        <f t="shared" si="33"/>
        <v>219</v>
      </c>
      <c r="L60" s="21">
        <f t="shared" si="31"/>
        <v>3</v>
      </c>
      <c r="M60" s="31">
        <f t="shared" si="15"/>
        <v>4.73</v>
      </c>
      <c r="N60" s="69">
        <f>0.413*F60</f>
        <v>4.13</v>
      </c>
      <c r="O60" s="11">
        <f>L60*2+2</f>
        <v>8</v>
      </c>
      <c r="Q60" s="1">
        <f t="shared" si="16"/>
        <v>0.06048</v>
      </c>
      <c r="S60">
        <f t="shared" si="4"/>
        <v>0.413</v>
      </c>
    </row>
    <row r="61" ht="14.4" spans="1:19">
      <c r="A61" s="6" t="s">
        <v>534</v>
      </c>
      <c r="B61" s="76" t="s">
        <v>190</v>
      </c>
      <c r="C61" s="44" t="s">
        <v>191</v>
      </c>
      <c r="D61" s="41">
        <v>887513009313</v>
      </c>
      <c r="E61" s="42">
        <v>36</v>
      </c>
      <c r="F61" s="42">
        <v>10</v>
      </c>
      <c r="G61" s="43">
        <v>10</v>
      </c>
      <c r="H61" s="20" t="s">
        <v>535</v>
      </c>
      <c r="I61" s="21">
        <f t="shared" si="32"/>
        <v>220</v>
      </c>
      <c r="J61" s="21" t="s">
        <v>530</v>
      </c>
      <c r="K61" s="21">
        <f t="shared" si="33"/>
        <v>220</v>
      </c>
      <c r="L61" s="21">
        <f t="shared" si="31"/>
        <v>1</v>
      </c>
      <c r="M61" s="31">
        <f t="shared" si="15"/>
        <v>4.91</v>
      </c>
      <c r="N61" s="69">
        <f>0.431*F61</f>
        <v>4.31</v>
      </c>
      <c r="O61" s="11">
        <f t="shared" si="11"/>
        <v>2</v>
      </c>
      <c r="Q61" s="1">
        <f t="shared" si="16"/>
        <v>0.02016</v>
      </c>
      <c r="S61">
        <f t="shared" si="4"/>
        <v>0.431</v>
      </c>
    </row>
    <row r="62" ht="14.4" spans="1:19">
      <c r="A62" s="6" t="s">
        <v>534</v>
      </c>
      <c r="B62" s="76" t="s">
        <v>192</v>
      </c>
      <c r="C62" s="44" t="s">
        <v>193</v>
      </c>
      <c r="D62" s="41">
        <v>887513009320</v>
      </c>
      <c r="E62" s="42">
        <v>38</v>
      </c>
      <c r="F62" s="42">
        <v>10</v>
      </c>
      <c r="G62" s="43">
        <v>20</v>
      </c>
      <c r="H62" s="20" t="s">
        <v>535</v>
      </c>
      <c r="I62" s="21">
        <f t="shared" si="32"/>
        <v>221</v>
      </c>
      <c r="J62" s="21" t="s">
        <v>530</v>
      </c>
      <c r="K62" s="21">
        <f t="shared" si="33"/>
        <v>222</v>
      </c>
      <c r="L62" s="21">
        <f t="shared" si="31"/>
        <v>2</v>
      </c>
      <c r="M62" s="31">
        <f t="shared" si="15"/>
        <v>5.03</v>
      </c>
      <c r="N62" s="69">
        <f>0.443*F62</f>
        <v>4.43</v>
      </c>
      <c r="O62" s="11">
        <f t="shared" si="11"/>
        <v>4</v>
      </c>
      <c r="Q62" s="1">
        <f t="shared" si="16"/>
        <v>0.04032</v>
      </c>
      <c r="S62">
        <f t="shared" si="4"/>
        <v>0.443</v>
      </c>
    </row>
    <row r="63" ht="14.4" spans="1:19">
      <c r="A63" s="6" t="s">
        <v>534</v>
      </c>
      <c r="B63" s="76" t="s">
        <v>198</v>
      </c>
      <c r="C63" s="40" t="s">
        <v>199</v>
      </c>
      <c r="D63" s="16">
        <v>887513001584</v>
      </c>
      <c r="E63" s="18">
        <v>32</v>
      </c>
      <c r="F63" s="18">
        <v>10</v>
      </c>
      <c r="G63" s="19">
        <v>20</v>
      </c>
      <c r="H63" s="20" t="s">
        <v>535</v>
      </c>
      <c r="I63" s="21">
        <f t="shared" si="32"/>
        <v>223</v>
      </c>
      <c r="J63" s="21" t="s">
        <v>530</v>
      </c>
      <c r="K63" s="21">
        <f t="shared" si="33"/>
        <v>224</v>
      </c>
      <c r="L63" s="21">
        <f t="shared" si="31"/>
        <v>2</v>
      </c>
      <c r="M63" s="31">
        <f t="shared" si="15"/>
        <v>4.61</v>
      </c>
      <c r="N63" s="69">
        <f>0.401*F63</f>
        <v>4.01</v>
      </c>
      <c r="O63" s="11">
        <f t="shared" si="11"/>
        <v>4</v>
      </c>
      <c r="Q63" s="1">
        <f t="shared" si="16"/>
        <v>0.04032</v>
      </c>
      <c r="S63">
        <f t="shared" si="4"/>
        <v>0.401</v>
      </c>
    </row>
    <row r="64" ht="14.4" spans="1:19">
      <c r="A64" s="6" t="s">
        <v>534</v>
      </c>
      <c r="B64" s="76" t="s">
        <v>200</v>
      </c>
      <c r="C64" s="40" t="s">
        <v>201</v>
      </c>
      <c r="D64" s="16">
        <v>887513001591</v>
      </c>
      <c r="E64" s="18">
        <v>34</v>
      </c>
      <c r="F64" s="18">
        <v>10</v>
      </c>
      <c r="G64" s="19">
        <v>20</v>
      </c>
      <c r="H64" s="20" t="s">
        <v>535</v>
      </c>
      <c r="I64" s="21">
        <f t="shared" si="32"/>
        <v>225</v>
      </c>
      <c r="J64" s="21" t="s">
        <v>530</v>
      </c>
      <c r="K64" s="21">
        <f t="shared" si="33"/>
        <v>226</v>
      </c>
      <c r="L64" s="21">
        <f t="shared" si="31"/>
        <v>2</v>
      </c>
      <c r="M64" s="31">
        <f t="shared" si="15"/>
        <v>4.73</v>
      </c>
      <c r="N64" s="69">
        <f>0.413*F64</f>
        <v>4.13</v>
      </c>
      <c r="O64" s="11">
        <f t="shared" si="11"/>
        <v>4</v>
      </c>
      <c r="Q64" s="1">
        <f t="shared" si="16"/>
        <v>0.04032</v>
      </c>
      <c r="S64">
        <f t="shared" si="4"/>
        <v>0.413</v>
      </c>
    </row>
    <row r="65" ht="14.4" spans="1:19">
      <c r="A65" s="6" t="s">
        <v>534</v>
      </c>
      <c r="B65" s="76" t="s">
        <v>202</v>
      </c>
      <c r="C65" s="40" t="s">
        <v>203</v>
      </c>
      <c r="D65" s="16">
        <v>887513001607</v>
      </c>
      <c r="E65" s="18">
        <v>36</v>
      </c>
      <c r="F65" s="18">
        <v>10</v>
      </c>
      <c r="G65" s="19">
        <v>20</v>
      </c>
      <c r="H65" s="20" t="s">
        <v>535</v>
      </c>
      <c r="I65" s="21">
        <f t="shared" si="32"/>
        <v>227</v>
      </c>
      <c r="J65" s="21" t="s">
        <v>530</v>
      </c>
      <c r="K65" s="21">
        <f t="shared" si="33"/>
        <v>228</v>
      </c>
      <c r="L65" s="21">
        <f t="shared" si="31"/>
        <v>2</v>
      </c>
      <c r="M65" s="31">
        <f t="shared" si="15"/>
        <v>4.91</v>
      </c>
      <c r="N65" s="69">
        <f>0.431*F65</f>
        <v>4.31</v>
      </c>
      <c r="O65" s="11">
        <f t="shared" si="11"/>
        <v>4</v>
      </c>
      <c r="Q65" s="1">
        <f t="shared" si="16"/>
        <v>0.04032</v>
      </c>
      <c r="S65">
        <f t="shared" si="4"/>
        <v>0.431</v>
      </c>
    </row>
    <row r="66" ht="14.4" spans="1:19">
      <c r="A66" s="6" t="s">
        <v>534</v>
      </c>
      <c r="B66" s="76" t="s">
        <v>206</v>
      </c>
      <c r="C66" s="40" t="s">
        <v>207</v>
      </c>
      <c r="D66" s="16">
        <v>887513001621</v>
      </c>
      <c r="E66" s="18">
        <v>40</v>
      </c>
      <c r="F66" s="18">
        <v>10</v>
      </c>
      <c r="G66" s="19">
        <v>10</v>
      </c>
      <c r="H66" s="20" t="s">
        <v>535</v>
      </c>
      <c r="I66" s="21">
        <f t="shared" si="32"/>
        <v>229</v>
      </c>
      <c r="J66" s="21" t="s">
        <v>530</v>
      </c>
      <c r="K66" s="21">
        <f t="shared" si="33"/>
        <v>229</v>
      </c>
      <c r="L66" s="21">
        <f t="shared" si="31"/>
        <v>1</v>
      </c>
      <c r="M66" s="31">
        <f t="shared" si="15"/>
        <v>5.14</v>
      </c>
      <c r="N66" s="69">
        <f>0.454*F66</f>
        <v>4.54</v>
      </c>
      <c r="O66" s="11">
        <f t="shared" si="11"/>
        <v>2</v>
      </c>
      <c r="Q66" s="1">
        <f t="shared" si="16"/>
        <v>0.02016</v>
      </c>
      <c r="S66">
        <f t="shared" si="4"/>
        <v>0.454</v>
      </c>
    </row>
    <row r="67" ht="14.4" spans="1:19">
      <c r="A67" s="6" t="s">
        <v>534</v>
      </c>
      <c r="B67" s="76" t="s">
        <v>208</v>
      </c>
      <c r="C67" s="40" t="s">
        <v>209</v>
      </c>
      <c r="D67" s="16">
        <v>887513001638</v>
      </c>
      <c r="E67" s="18">
        <v>42</v>
      </c>
      <c r="F67" s="18">
        <v>10</v>
      </c>
      <c r="G67" s="19">
        <v>10</v>
      </c>
      <c r="H67" s="20" t="s">
        <v>535</v>
      </c>
      <c r="I67" s="21">
        <f t="shared" si="32"/>
        <v>230</v>
      </c>
      <c r="J67" s="21" t="s">
        <v>530</v>
      </c>
      <c r="K67" s="21">
        <f t="shared" si="33"/>
        <v>230</v>
      </c>
      <c r="L67" s="21">
        <f t="shared" si="31"/>
        <v>1</v>
      </c>
      <c r="M67" s="31">
        <f t="shared" si="15"/>
        <v>5.27</v>
      </c>
      <c r="N67" s="69">
        <f>0.467*F67</f>
        <v>4.67</v>
      </c>
      <c r="O67" s="11">
        <f t="shared" si="11"/>
        <v>2</v>
      </c>
      <c r="Q67" s="1">
        <f t="shared" si="16"/>
        <v>0.02016</v>
      </c>
      <c r="S67">
        <f t="shared" si="4"/>
        <v>0.467</v>
      </c>
    </row>
    <row r="68" ht="14.4" spans="1:19">
      <c r="A68" s="6" t="s">
        <v>534</v>
      </c>
      <c r="B68" s="77" t="s">
        <v>222</v>
      </c>
      <c r="C68" s="47" t="s">
        <v>223</v>
      </c>
      <c r="D68" s="41">
        <v>887513024873</v>
      </c>
      <c r="E68" s="17" t="s">
        <v>544</v>
      </c>
      <c r="F68" s="18">
        <v>10</v>
      </c>
      <c r="G68" s="43">
        <v>10</v>
      </c>
      <c r="H68" s="20" t="s">
        <v>535</v>
      </c>
      <c r="I68" s="21">
        <f t="shared" si="32"/>
        <v>231</v>
      </c>
      <c r="J68" s="21" t="s">
        <v>530</v>
      </c>
      <c r="K68" s="21">
        <f t="shared" si="33"/>
        <v>231</v>
      </c>
      <c r="L68" s="21">
        <f t="shared" si="31"/>
        <v>1</v>
      </c>
      <c r="M68" s="31">
        <f t="shared" ref="M68:M131" si="34">N68+0.6</f>
        <v>4.57</v>
      </c>
      <c r="N68" s="69">
        <f>0.397*F68</f>
        <v>3.97</v>
      </c>
      <c r="O68" s="11">
        <f t="shared" ref="O68:O131" si="35">L68*2</f>
        <v>2</v>
      </c>
      <c r="Q68" s="1">
        <f t="shared" si="16"/>
        <v>0.02016</v>
      </c>
      <c r="S68">
        <f t="shared" ref="S68:S131" si="36">N68/F68</f>
        <v>0.397</v>
      </c>
    </row>
    <row r="69" ht="14.4" spans="1:19">
      <c r="A69" s="6" t="s">
        <v>534</v>
      </c>
      <c r="B69" s="77" t="s">
        <v>226</v>
      </c>
      <c r="C69" s="47" t="s">
        <v>227</v>
      </c>
      <c r="D69" s="41">
        <v>887513024897</v>
      </c>
      <c r="E69" s="17" t="s">
        <v>545</v>
      </c>
      <c r="F69" s="18">
        <v>10</v>
      </c>
      <c r="G69" s="43">
        <v>10</v>
      </c>
      <c r="H69" s="20" t="s">
        <v>535</v>
      </c>
      <c r="I69" s="21">
        <f t="shared" si="32"/>
        <v>232</v>
      </c>
      <c r="J69" s="21" t="s">
        <v>530</v>
      </c>
      <c r="K69" s="21">
        <f t="shared" si="33"/>
        <v>232</v>
      </c>
      <c r="L69" s="21">
        <f t="shared" si="31"/>
        <v>1</v>
      </c>
      <c r="M69" s="31">
        <f t="shared" si="34"/>
        <v>4.7</v>
      </c>
      <c r="N69" s="69">
        <f>0.41*F69</f>
        <v>4.1</v>
      </c>
      <c r="O69" s="11">
        <f t="shared" si="35"/>
        <v>2</v>
      </c>
      <c r="Q69" s="1">
        <f t="shared" si="16"/>
        <v>0.02016</v>
      </c>
      <c r="S69">
        <f t="shared" si="36"/>
        <v>0.41</v>
      </c>
    </row>
    <row r="70" ht="14.4" spans="1:19">
      <c r="A70" s="6" t="s">
        <v>534</v>
      </c>
      <c r="B70" s="77" t="s">
        <v>228</v>
      </c>
      <c r="C70" s="47" t="s">
        <v>229</v>
      </c>
      <c r="D70" s="41">
        <v>887513024903</v>
      </c>
      <c r="E70" s="17" t="s">
        <v>546</v>
      </c>
      <c r="F70" s="18">
        <v>10</v>
      </c>
      <c r="G70" s="43">
        <v>10</v>
      </c>
      <c r="H70" s="20" t="s">
        <v>535</v>
      </c>
      <c r="I70" s="21">
        <f t="shared" si="32"/>
        <v>233</v>
      </c>
      <c r="J70" s="21" t="s">
        <v>530</v>
      </c>
      <c r="K70" s="21">
        <f t="shared" si="33"/>
        <v>233</v>
      </c>
      <c r="L70" s="21">
        <f t="shared" si="31"/>
        <v>1</v>
      </c>
      <c r="M70" s="31">
        <f t="shared" si="34"/>
        <v>4.94</v>
      </c>
      <c r="N70" s="69">
        <f>0.434*F70</f>
        <v>4.34</v>
      </c>
      <c r="O70" s="11">
        <f t="shared" si="35"/>
        <v>2</v>
      </c>
      <c r="Q70" s="1">
        <f t="shared" si="16"/>
        <v>0.02016</v>
      </c>
      <c r="S70">
        <f t="shared" si="36"/>
        <v>0.434</v>
      </c>
    </row>
    <row r="71" ht="14.4" spans="1:19">
      <c r="A71" s="6" t="s">
        <v>534</v>
      </c>
      <c r="B71" s="77" t="s">
        <v>230</v>
      </c>
      <c r="C71" s="47" t="s">
        <v>231</v>
      </c>
      <c r="D71" s="41">
        <v>887513024910</v>
      </c>
      <c r="E71" s="17" t="s">
        <v>547</v>
      </c>
      <c r="F71" s="18">
        <v>10</v>
      </c>
      <c r="G71" s="43">
        <v>10</v>
      </c>
      <c r="H71" s="20" t="s">
        <v>535</v>
      </c>
      <c r="I71" s="21">
        <f t="shared" si="32"/>
        <v>234</v>
      </c>
      <c r="J71" s="21" t="s">
        <v>530</v>
      </c>
      <c r="K71" s="21">
        <f t="shared" si="33"/>
        <v>234</v>
      </c>
      <c r="L71" s="21">
        <f t="shared" si="31"/>
        <v>1</v>
      </c>
      <c r="M71" s="31">
        <f t="shared" si="34"/>
        <v>4.77</v>
      </c>
      <c r="N71" s="69">
        <f>0.417*F71</f>
        <v>4.17</v>
      </c>
      <c r="O71" s="11">
        <f t="shared" si="35"/>
        <v>2</v>
      </c>
      <c r="Q71" s="1">
        <f t="shared" si="16"/>
        <v>0.02016</v>
      </c>
      <c r="S71">
        <f t="shared" si="36"/>
        <v>0.417</v>
      </c>
    </row>
    <row r="72" ht="14.4" spans="1:19">
      <c r="A72" s="6" t="s">
        <v>534</v>
      </c>
      <c r="B72" s="77" t="s">
        <v>234</v>
      </c>
      <c r="C72" s="47" t="s">
        <v>235</v>
      </c>
      <c r="D72" s="41">
        <v>887513081876</v>
      </c>
      <c r="E72" s="17" t="s">
        <v>548</v>
      </c>
      <c r="F72" s="18">
        <v>10</v>
      </c>
      <c r="G72" s="43">
        <v>10</v>
      </c>
      <c r="H72" s="20" t="s">
        <v>535</v>
      </c>
      <c r="I72" s="21">
        <f t="shared" si="32"/>
        <v>235</v>
      </c>
      <c r="J72" s="21" t="s">
        <v>530</v>
      </c>
      <c r="K72" s="21">
        <f t="shared" si="33"/>
        <v>235</v>
      </c>
      <c r="L72" s="21">
        <f t="shared" ref="L72:L90" si="37">G72/F72</f>
        <v>1</v>
      </c>
      <c r="M72" s="31">
        <f t="shared" si="34"/>
        <v>4.42</v>
      </c>
      <c r="N72" s="69">
        <f>0.382*F72</f>
        <v>3.82</v>
      </c>
      <c r="O72" s="11">
        <f t="shared" si="35"/>
        <v>2</v>
      </c>
      <c r="Q72" s="1">
        <f t="shared" si="16"/>
        <v>0.02016</v>
      </c>
      <c r="S72">
        <f t="shared" si="36"/>
        <v>0.382</v>
      </c>
    </row>
    <row r="73" ht="14.4" spans="1:19">
      <c r="A73" s="6" t="s">
        <v>534</v>
      </c>
      <c r="B73" s="77" t="s">
        <v>236</v>
      </c>
      <c r="C73" s="47" t="s">
        <v>237</v>
      </c>
      <c r="D73" s="41">
        <v>887513081883</v>
      </c>
      <c r="E73" s="17" t="s">
        <v>549</v>
      </c>
      <c r="F73" s="18">
        <v>10</v>
      </c>
      <c r="G73" s="43">
        <v>10</v>
      </c>
      <c r="H73" s="20" t="s">
        <v>535</v>
      </c>
      <c r="I73" s="21">
        <f t="shared" si="32"/>
        <v>236</v>
      </c>
      <c r="J73" s="21" t="s">
        <v>530</v>
      </c>
      <c r="K73" s="21">
        <f t="shared" si="33"/>
        <v>236</v>
      </c>
      <c r="L73" s="21">
        <f t="shared" si="37"/>
        <v>1</v>
      </c>
      <c r="M73" s="31">
        <f t="shared" si="34"/>
        <v>4.56</v>
      </c>
      <c r="N73" s="69">
        <f>0.396*F73</f>
        <v>3.96</v>
      </c>
      <c r="O73" s="11">
        <f t="shared" si="35"/>
        <v>2</v>
      </c>
      <c r="Q73" s="1">
        <f t="shared" si="16"/>
        <v>0.02016</v>
      </c>
      <c r="S73">
        <f t="shared" si="36"/>
        <v>0.396</v>
      </c>
    </row>
    <row r="74" ht="14.4" spans="1:19">
      <c r="A74" s="6" t="s">
        <v>534</v>
      </c>
      <c r="B74" s="77" t="s">
        <v>238</v>
      </c>
      <c r="C74" s="47" t="s">
        <v>239</v>
      </c>
      <c r="D74" s="41">
        <v>887513081890</v>
      </c>
      <c r="E74" s="17" t="s">
        <v>544</v>
      </c>
      <c r="F74" s="18">
        <v>10</v>
      </c>
      <c r="G74" s="43">
        <v>20</v>
      </c>
      <c r="H74" s="20" t="s">
        <v>535</v>
      </c>
      <c r="I74" s="21">
        <f t="shared" si="32"/>
        <v>237</v>
      </c>
      <c r="J74" s="21" t="s">
        <v>530</v>
      </c>
      <c r="K74" s="21">
        <f t="shared" si="33"/>
        <v>238</v>
      </c>
      <c r="L74" s="21">
        <f t="shared" si="37"/>
        <v>2</v>
      </c>
      <c r="M74" s="31">
        <f t="shared" si="34"/>
        <v>4.57</v>
      </c>
      <c r="N74" s="69">
        <f>0.397*F74</f>
        <v>3.97</v>
      </c>
      <c r="O74" s="11">
        <f t="shared" si="35"/>
        <v>4</v>
      </c>
      <c r="Q74" s="1">
        <f t="shared" si="16"/>
        <v>0.04032</v>
      </c>
      <c r="S74">
        <f t="shared" si="36"/>
        <v>0.397</v>
      </c>
    </row>
    <row r="75" ht="14.4" spans="1:19">
      <c r="A75" s="6" t="s">
        <v>534</v>
      </c>
      <c r="B75" s="77" t="s">
        <v>240</v>
      </c>
      <c r="C75" s="47" t="s">
        <v>241</v>
      </c>
      <c r="D75" s="41">
        <v>887513081906</v>
      </c>
      <c r="E75" s="17" t="s">
        <v>550</v>
      </c>
      <c r="F75" s="18">
        <v>10</v>
      </c>
      <c r="G75" s="43">
        <v>10</v>
      </c>
      <c r="H75" s="20" t="s">
        <v>535</v>
      </c>
      <c r="I75" s="21">
        <f t="shared" si="32"/>
        <v>239</v>
      </c>
      <c r="J75" s="21" t="s">
        <v>530</v>
      </c>
      <c r="K75" s="21">
        <f t="shared" si="33"/>
        <v>239</v>
      </c>
      <c r="L75" s="21">
        <f t="shared" si="37"/>
        <v>1</v>
      </c>
      <c r="M75" s="31">
        <f t="shared" si="34"/>
        <v>4.62</v>
      </c>
      <c r="N75" s="69">
        <f>0.402*F75</f>
        <v>4.02</v>
      </c>
      <c r="O75" s="11">
        <f t="shared" si="35"/>
        <v>2</v>
      </c>
      <c r="Q75" s="1">
        <f t="shared" si="16"/>
        <v>0.02016</v>
      </c>
      <c r="S75">
        <f t="shared" si="36"/>
        <v>0.402</v>
      </c>
    </row>
    <row r="76" ht="14.4" spans="1:19">
      <c r="A76" s="6" t="s">
        <v>534</v>
      </c>
      <c r="B76" s="77" t="s">
        <v>242</v>
      </c>
      <c r="C76" s="47" t="s">
        <v>243</v>
      </c>
      <c r="D76" s="41">
        <v>887513081913</v>
      </c>
      <c r="E76" s="17" t="s">
        <v>545</v>
      </c>
      <c r="F76" s="18">
        <v>10</v>
      </c>
      <c r="G76" s="43">
        <v>10</v>
      </c>
      <c r="H76" s="20" t="s">
        <v>535</v>
      </c>
      <c r="I76" s="21">
        <f t="shared" si="32"/>
        <v>240</v>
      </c>
      <c r="J76" s="21" t="s">
        <v>530</v>
      </c>
      <c r="K76" s="21">
        <f t="shared" si="33"/>
        <v>240</v>
      </c>
      <c r="L76" s="21">
        <f t="shared" si="37"/>
        <v>1</v>
      </c>
      <c r="M76" s="31">
        <f t="shared" si="34"/>
        <v>4.7</v>
      </c>
      <c r="N76" s="69">
        <f>0.41*F76</f>
        <v>4.1</v>
      </c>
      <c r="O76" s="11">
        <f t="shared" si="35"/>
        <v>2</v>
      </c>
      <c r="Q76" s="1">
        <f t="shared" si="16"/>
        <v>0.02016</v>
      </c>
      <c r="S76">
        <f t="shared" si="36"/>
        <v>0.41</v>
      </c>
    </row>
    <row r="77" ht="14.4" spans="1:19">
      <c r="A77" s="6" t="s">
        <v>534</v>
      </c>
      <c r="B77" s="77" t="s">
        <v>244</v>
      </c>
      <c r="C77" s="47" t="s">
        <v>245</v>
      </c>
      <c r="D77" s="41">
        <v>887513081920</v>
      </c>
      <c r="E77" s="17" t="s">
        <v>546</v>
      </c>
      <c r="F77" s="18">
        <v>10</v>
      </c>
      <c r="G77" s="43">
        <v>10</v>
      </c>
      <c r="H77" s="20" t="s">
        <v>535</v>
      </c>
      <c r="I77" s="21">
        <f t="shared" si="32"/>
        <v>241</v>
      </c>
      <c r="J77" s="21" t="s">
        <v>530</v>
      </c>
      <c r="K77" s="21">
        <f t="shared" si="33"/>
        <v>241</v>
      </c>
      <c r="L77" s="21">
        <f t="shared" si="37"/>
        <v>1</v>
      </c>
      <c r="M77" s="31">
        <f t="shared" si="34"/>
        <v>4.94</v>
      </c>
      <c r="N77" s="69">
        <f>0.434*F77</f>
        <v>4.34</v>
      </c>
      <c r="O77" s="11">
        <f t="shared" si="35"/>
        <v>2</v>
      </c>
      <c r="Q77" s="1">
        <f t="shared" si="16"/>
        <v>0.02016</v>
      </c>
      <c r="S77">
        <f t="shared" si="36"/>
        <v>0.434</v>
      </c>
    </row>
    <row r="78" ht="14.4" spans="1:19">
      <c r="A78" s="6" t="s">
        <v>534</v>
      </c>
      <c r="B78" s="77" t="s">
        <v>246</v>
      </c>
      <c r="C78" s="47" t="s">
        <v>247</v>
      </c>
      <c r="D78" s="41">
        <v>887513081937</v>
      </c>
      <c r="E78" s="17" t="s">
        <v>547</v>
      </c>
      <c r="F78" s="18">
        <v>10</v>
      </c>
      <c r="G78" s="43">
        <v>10</v>
      </c>
      <c r="H78" s="20" t="s">
        <v>535</v>
      </c>
      <c r="I78" s="21">
        <f t="shared" si="32"/>
        <v>242</v>
      </c>
      <c r="J78" s="21" t="s">
        <v>530</v>
      </c>
      <c r="K78" s="21">
        <f t="shared" si="33"/>
        <v>242</v>
      </c>
      <c r="L78" s="21">
        <f t="shared" si="37"/>
        <v>1</v>
      </c>
      <c r="M78" s="31">
        <f t="shared" si="34"/>
        <v>4.77</v>
      </c>
      <c r="N78" s="69">
        <f>0.417*F78</f>
        <v>4.17</v>
      </c>
      <c r="O78" s="11">
        <f t="shared" si="35"/>
        <v>2</v>
      </c>
      <c r="Q78" s="1">
        <f t="shared" si="16"/>
        <v>0.02016</v>
      </c>
      <c r="S78">
        <f t="shared" si="36"/>
        <v>0.417</v>
      </c>
    </row>
    <row r="79" ht="14.4" spans="1:19">
      <c r="A79" s="6" t="s">
        <v>534</v>
      </c>
      <c r="B79" s="77" t="s">
        <v>248</v>
      </c>
      <c r="C79" s="47" t="s">
        <v>249</v>
      </c>
      <c r="D79" s="41">
        <v>887513081944</v>
      </c>
      <c r="E79" s="17" t="s">
        <v>551</v>
      </c>
      <c r="F79" s="18">
        <v>10</v>
      </c>
      <c r="G79" s="43">
        <v>10</v>
      </c>
      <c r="H79" s="20" t="s">
        <v>535</v>
      </c>
      <c r="I79" s="21">
        <f t="shared" si="32"/>
        <v>243</v>
      </c>
      <c r="J79" s="21" t="s">
        <v>530</v>
      </c>
      <c r="K79" s="21">
        <f t="shared" si="33"/>
        <v>243</v>
      </c>
      <c r="L79" s="21">
        <f t="shared" si="37"/>
        <v>1</v>
      </c>
      <c r="M79" s="31">
        <f t="shared" si="34"/>
        <v>4.91</v>
      </c>
      <c r="N79" s="69">
        <f>0.431*F79</f>
        <v>4.31</v>
      </c>
      <c r="O79" s="11">
        <f t="shared" si="35"/>
        <v>2</v>
      </c>
      <c r="Q79" s="1">
        <f t="shared" si="16"/>
        <v>0.02016</v>
      </c>
      <c r="S79">
        <f t="shared" si="36"/>
        <v>0.431</v>
      </c>
    </row>
    <row r="80" ht="14.4" spans="1:19">
      <c r="A80" s="6" t="s">
        <v>534</v>
      </c>
      <c r="B80" s="77" t="s">
        <v>252</v>
      </c>
      <c r="C80" s="47" t="s">
        <v>253</v>
      </c>
      <c r="D80" s="41">
        <v>887513081968</v>
      </c>
      <c r="E80" s="17" t="s">
        <v>552</v>
      </c>
      <c r="F80" s="18">
        <v>10</v>
      </c>
      <c r="G80" s="43">
        <v>10</v>
      </c>
      <c r="H80" s="20" t="s">
        <v>535</v>
      </c>
      <c r="I80" s="21">
        <f t="shared" si="32"/>
        <v>244</v>
      </c>
      <c r="J80" s="21" t="s">
        <v>530</v>
      </c>
      <c r="K80" s="21">
        <f t="shared" si="33"/>
        <v>244</v>
      </c>
      <c r="L80" s="21">
        <f t="shared" si="37"/>
        <v>1</v>
      </c>
      <c r="M80" s="31">
        <f t="shared" si="34"/>
        <v>5.03</v>
      </c>
      <c r="N80" s="69">
        <f>0.443*F80</f>
        <v>4.43</v>
      </c>
      <c r="O80" s="11">
        <f t="shared" si="35"/>
        <v>2</v>
      </c>
      <c r="Q80" s="1">
        <f t="shared" si="16"/>
        <v>0.02016</v>
      </c>
      <c r="S80">
        <f t="shared" si="36"/>
        <v>0.443</v>
      </c>
    </row>
    <row r="81" ht="14.4" spans="1:19">
      <c r="A81" s="6" t="s">
        <v>534</v>
      </c>
      <c r="B81" s="77" t="s">
        <v>260</v>
      </c>
      <c r="C81" s="47" t="s">
        <v>261</v>
      </c>
      <c r="D81" s="41">
        <v>887513992301</v>
      </c>
      <c r="E81" s="17" t="s">
        <v>549</v>
      </c>
      <c r="F81" s="18">
        <v>10</v>
      </c>
      <c r="G81" s="43">
        <v>10</v>
      </c>
      <c r="H81" s="20" t="s">
        <v>535</v>
      </c>
      <c r="I81" s="21">
        <f t="shared" si="32"/>
        <v>245</v>
      </c>
      <c r="J81" s="21" t="s">
        <v>530</v>
      </c>
      <c r="K81" s="21">
        <f t="shared" si="33"/>
        <v>245</v>
      </c>
      <c r="L81" s="21">
        <f t="shared" si="37"/>
        <v>1</v>
      </c>
      <c r="M81" s="31">
        <f t="shared" si="34"/>
        <v>4.56</v>
      </c>
      <c r="N81" s="69">
        <f>0.396*F81</f>
        <v>3.96</v>
      </c>
      <c r="O81" s="11">
        <f t="shared" si="35"/>
        <v>2</v>
      </c>
      <c r="Q81" s="1">
        <f t="shared" si="16"/>
        <v>0.02016</v>
      </c>
      <c r="S81">
        <f t="shared" si="36"/>
        <v>0.396</v>
      </c>
    </row>
    <row r="82" ht="14.4" spans="1:19">
      <c r="A82" s="6" t="s">
        <v>534</v>
      </c>
      <c r="B82" s="77" t="s">
        <v>264</v>
      </c>
      <c r="C82" s="47" t="s">
        <v>265</v>
      </c>
      <c r="D82" s="41">
        <v>887513992325</v>
      </c>
      <c r="E82" s="17" t="s">
        <v>550</v>
      </c>
      <c r="F82" s="18">
        <v>10</v>
      </c>
      <c r="G82" s="43">
        <v>10</v>
      </c>
      <c r="H82" s="20" t="s">
        <v>535</v>
      </c>
      <c r="I82" s="21">
        <f t="shared" si="32"/>
        <v>246</v>
      </c>
      <c r="J82" s="21" t="s">
        <v>530</v>
      </c>
      <c r="K82" s="21">
        <f t="shared" si="33"/>
        <v>246</v>
      </c>
      <c r="L82" s="21">
        <f t="shared" si="37"/>
        <v>1</v>
      </c>
      <c r="M82" s="31">
        <f t="shared" si="34"/>
        <v>4.62</v>
      </c>
      <c r="N82" s="69">
        <f>0.402*F82</f>
        <v>4.02</v>
      </c>
      <c r="O82" s="11">
        <f t="shared" si="35"/>
        <v>2</v>
      </c>
      <c r="Q82" s="1">
        <f t="shared" si="16"/>
        <v>0.02016</v>
      </c>
      <c r="S82">
        <f t="shared" si="36"/>
        <v>0.402</v>
      </c>
    </row>
    <row r="83" ht="14.4" spans="1:19">
      <c r="A83" s="6" t="s">
        <v>534</v>
      </c>
      <c r="B83" s="77" t="s">
        <v>266</v>
      </c>
      <c r="C83" s="47" t="s">
        <v>267</v>
      </c>
      <c r="D83" s="41">
        <v>887513992332</v>
      </c>
      <c r="E83" s="17" t="s">
        <v>545</v>
      </c>
      <c r="F83" s="18">
        <v>10</v>
      </c>
      <c r="G83" s="43">
        <v>20</v>
      </c>
      <c r="H83" s="20" t="s">
        <v>535</v>
      </c>
      <c r="I83" s="21">
        <f t="shared" si="32"/>
        <v>247</v>
      </c>
      <c r="J83" s="21" t="s">
        <v>530</v>
      </c>
      <c r="K83" s="21">
        <f t="shared" si="33"/>
        <v>248</v>
      </c>
      <c r="L83" s="21">
        <f t="shared" si="37"/>
        <v>2</v>
      </c>
      <c r="M83" s="31">
        <f t="shared" si="34"/>
        <v>4.7</v>
      </c>
      <c r="N83" s="69">
        <f>0.41*F83</f>
        <v>4.1</v>
      </c>
      <c r="O83" s="11">
        <f t="shared" si="35"/>
        <v>4</v>
      </c>
      <c r="Q83" s="1">
        <f t="shared" ref="Q83:Q146" si="38">0.48*0.35*0.12*L83</f>
        <v>0.04032</v>
      </c>
      <c r="S83">
        <f t="shared" si="36"/>
        <v>0.41</v>
      </c>
    </row>
    <row r="84" ht="14.4" spans="1:19">
      <c r="A84" s="6" t="s">
        <v>534</v>
      </c>
      <c r="B84" s="77" t="s">
        <v>268</v>
      </c>
      <c r="C84" s="47" t="s">
        <v>269</v>
      </c>
      <c r="D84" s="41">
        <v>887513992356</v>
      </c>
      <c r="E84" s="17" t="s">
        <v>547</v>
      </c>
      <c r="F84" s="18">
        <v>10</v>
      </c>
      <c r="G84" s="43">
        <v>10</v>
      </c>
      <c r="H84" s="20" t="s">
        <v>535</v>
      </c>
      <c r="I84" s="21">
        <f t="shared" si="32"/>
        <v>249</v>
      </c>
      <c r="J84" s="21" t="s">
        <v>530</v>
      </c>
      <c r="K84" s="21">
        <f t="shared" si="33"/>
        <v>249</v>
      </c>
      <c r="L84" s="21">
        <f t="shared" si="37"/>
        <v>1</v>
      </c>
      <c r="M84" s="31">
        <f t="shared" si="34"/>
        <v>4.77</v>
      </c>
      <c r="N84" s="69">
        <f>0.417*F84</f>
        <v>4.17</v>
      </c>
      <c r="O84" s="11">
        <f t="shared" si="35"/>
        <v>2</v>
      </c>
      <c r="Q84" s="1">
        <f t="shared" si="38"/>
        <v>0.02016</v>
      </c>
      <c r="S84">
        <f t="shared" si="36"/>
        <v>0.417</v>
      </c>
    </row>
    <row r="85" ht="14.4" spans="1:19">
      <c r="A85" s="6" t="s">
        <v>534</v>
      </c>
      <c r="B85" s="77" t="s">
        <v>272</v>
      </c>
      <c r="C85" s="47" t="s">
        <v>273</v>
      </c>
      <c r="D85" s="41">
        <v>887513992387</v>
      </c>
      <c r="E85" s="17" t="s">
        <v>552</v>
      </c>
      <c r="F85" s="18">
        <v>10</v>
      </c>
      <c r="G85" s="43">
        <v>20</v>
      </c>
      <c r="H85" s="20" t="s">
        <v>535</v>
      </c>
      <c r="I85" s="21">
        <f t="shared" si="32"/>
        <v>250</v>
      </c>
      <c r="J85" s="21" t="s">
        <v>530</v>
      </c>
      <c r="K85" s="21">
        <f t="shared" si="33"/>
        <v>251</v>
      </c>
      <c r="L85" s="21">
        <f t="shared" si="37"/>
        <v>2</v>
      </c>
      <c r="M85" s="31">
        <f t="shared" si="34"/>
        <v>5.03</v>
      </c>
      <c r="N85" s="69">
        <f>0.443*F85</f>
        <v>4.43</v>
      </c>
      <c r="O85" s="11">
        <f t="shared" si="35"/>
        <v>4</v>
      </c>
      <c r="Q85" s="1">
        <f t="shared" si="38"/>
        <v>0.04032</v>
      </c>
      <c r="S85">
        <f t="shared" si="36"/>
        <v>0.443</v>
      </c>
    </row>
    <row r="86" ht="14.4" spans="1:19">
      <c r="A86" s="6" t="s">
        <v>534</v>
      </c>
      <c r="B86" s="77" t="s">
        <v>274</v>
      </c>
      <c r="C86" s="47" t="s">
        <v>275</v>
      </c>
      <c r="D86" s="41">
        <v>887513992394</v>
      </c>
      <c r="E86" s="17" t="s">
        <v>553</v>
      </c>
      <c r="F86" s="18">
        <v>10</v>
      </c>
      <c r="G86" s="43">
        <v>10</v>
      </c>
      <c r="H86" s="20" t="s">
        <v>535</v>
      </c>
      <c r="I86" s="21">
        <f t="shared" si="32"/>
        <v>252</v>
      </c>
      <c r="J86" s="21" t="s">
        <v>530</v>
      </c>
      <c r="K86" s="21">
        <f t="shared" si="33"/>
        <v>252</v>
      </c>
      <c r="L86" s="21">
        <f t="shared" si="37"/>
        <v>1</v>
      </c>
      <c r="M86" s="31">
        <f t="shared" si="34"/>
        <v>5.22</v>
      </c>
      <c r="N86" s="69">
        <f>0.462*F86</f>
        <v>4.62</v>
      </c>
      <c r="O86" s="11">
        <f t="shared" si="35"/>
        <v>2</v>
      </c>
      <c r="Q86" s="1">
        <f t="shared" si="38"/>
        <v>0.02016</v>
      </c>
      <c r="S86">
        <f t="shared" si="36"/>
        <v>0.462</v>
      </c>
    </row>
    <row r="87" ht="14.4" spans="1:19">
      <c r="A87" s="6" t="s">
        <v>534</v>
      </c>
      <c r="B87" s="77" t="s">
        <v>276</v>
      </c>
      <c r="C87" s="47" t="s">
        <v>277</v>
      </c>
      <c r="D87" s="41">
        <v>887513992400</v>
      </c>
      <c r="E87" s="17" t="s">
        <v>554</v>
      </c>
      <c r="F87" s="18">
        <v>10</v>
      </c>
      <c r="G87" s="43">
        <v>10</v>
      </c>
      <c r="H87" s="20" t="s">
        <v>535</v>
      </c>
      <c r="I87" s="21">
        <f t="shared" si="32"/>
        <v>253</v>
      </c>
      <c r="J87" s="21" t="s">
        <v>530</v>
      </c>
      <c r="K87" s="21">
        <f t="shared" si="33"/>
        <v>253</v>
      </c>
      <c r="L87" s="21">
        <f t="shared" si="37"/>
        <v>1</v>
      </c>
      <c r="M87" s="31">
        <f t="shared" si="34"/>
        <v>5.31</v>
      </c>
      <c r="N87" s="69">
        <f>0.471*F87</f>
        <v>4.71</v>
      </c>
      <c r="O87" s="11">
        <f t="shared" si="35"/>
        <v>2</v>
      </c>
      <c r="Q87" s="1">
        <f t="shared" si="38"/>
        <v>0.02016</v>
      </c>
      <c r="S87">
        <f t="shared" si="36"/>
        <v>0.471</v>
      </c>
    </row>
    <row r="88" ht="14.4" spans="1:19">
      <c r="A88" s="6" t="s">
        <v>534</v>
      </c>
      <c r="B88" s="77" t="s">
        <v>298</v>
      </c>
      <c r="C88" s="47" t="s">
        <v>299</v>
      </c>
      <c r="D88" s="41">
        <v>887513992431</v>
      </c>
      <c r="E88" s="17" t="s">
        <v>548</v>
      </c>
      <c r="F88" s="18">
        <v>10</v>
      </c>
      <c r="G88" s="43">
        <v>10</v>
      </c>
      <c r="H88" s="20" t="s">
        <v>535</v>
      </c>
      <c r="I88" s="21">
        <f t="shared" si="32"/>
        <v>254</v>
      </c>
      <c r="J88" s="21" t="s">
        <v>530</v>
      </c>
      <c r="K88" s="21">
        <f t="shared" si="33"/>
        <v>254</v>
      </c>
      <c r="L88" s="21">
        <f t="shared" si="37"/>
        <v>1</v>
      </c>
      <c r="M88" s="31">
        <f t="shared" si="34"/>
        <v>4.42</v>
      </c>
      <c r="N88" s="69">
        <f>0.382*F88</f>
        <v>3.82</v>
      </c>
      <c r="O88" s="11">
        <f t="shared" si="35"/>
        <v>2</v>
      </c>
      <c r="Q88" s="1">
        <f t="shared" si="38"/>
        <v>0.02016</v>
      </c>
      <c r="S88">
        <f t="shared" si="36"/>
        <v>0.382</v>
      </c>
    </row>
    <row r="89" ht="14.4" spans="1:19">
      <c r="A89" s="6" t="s">
        <v>534</v>
      </c>
      <c r="B89" s="77" t="s">
        <v>300</v>
      </c>
      <c r="C89" s="47" t="s">
        <v>301</v>
      </c>
      <c r="D89" s="41">
        <v>887513992448</v>
      </c>
      <c r="E89" s="17" t="s">
        <v>549</v>
      </c>
      <c r="F89" s="18">
        <v>10</v>
      </c>
      <c r="G89" s="43">
        <v>20</v>
      </c>
      <c r="H89" s="20" t="s">
        <v>535</v>
      </c>
      <c r="I89" s="21">
        <f t="shared" si="32"/>
        <v>255</v>
      </c>
      <c r="J89" s="21" t="s">
        <v>530</v>
      </c>
      <c r="K89" s="21">
        <f t="shared" si="33"/>
        <v>256</v>
      </c>
      <c r="L89" s="21">
        <f t="shared" si="37"/>
        <v>2</v>
      </c>
      <c r="M89" s="31">
        <f t="shared" si="34"/>
        <v>4.56</v>
      </c>
      <c r="N89" s="69">
        <f>0.396*F89</f>
        <v>3.96</v>
      </c>
      <c r="O89" s="11">
        <f t="shared" si="35"/>
        <v>4</v>
      </c>
      <c r="Q89" s="1">
        <f t="shared" si="38"/>
        <v>0.04032</v>
      </c>
      <c r="S89">
        <f t="shared" si="36"/>
        <v>0.396</v>
      </c>
    </row>
    <row r="90" ht="14.4" spans="1:19">
      <c r="A90" s="6" t="s">
        <v>534</v>
      </c>
      <c r="B90" s="77" t="s">
        <v>302</v>
      </c>
      <c r="C90" s="47" t="s">
        <v>303</v>
      </c>
      <c r="D90" s="41">
        <v>887513992455</v>
      </c>
      <c r="E90" s="17" t="s">
        <v>544</v>
      </c>
      <c r="F90" s="18">
        <v>10</v>
      </c>
      <c r="G90" s="43">
        <v>10</v>
      </c>
      <c r="H90" s="20" t="s">
        <v>535</v>
      </c>
      <c r="I90" s="21">
        <f t="shared" si="32"/>
        <v>257</v>
      </c>
      <c r="J90" s="21" t="s">
        <v>530</v>
      </c>
      <c r="K90" s="21">
        <f t="shared" si="33"/>
        <v>257</v>
      </c>
      <c r="L90" s="21">
        <f t="shared" si="37"/>
        <v>1</v>
      </c>
      <c r="M90" s="31">
        <f t="shared" si="34"/>
        <v>4.57</v>
      </c>
      <c r="N90" s="69">
        <f>0.397*F90</f>
        <v>3.97</v>
      </c>
      <c r="O90" s="11">
        <f t="shared" si="35"/>
        <v>2</v>
      </c>
      <c r="Q90" s="1">
        <f t="shared" si="38"/>
        <v>0.02016</v>
      </c>
      <c r="S90">
        <f t="shared" si="36"/>
        <v>0.397</v>
      </c>
    </row>
    <row r="91" ht="14.4" spans="1:19">
      <c r="A91" s="6" t="s">
        <v>534</v>
      </c>
      <c r="B91" s="77" t="s">
        <v>304</v>
      </c>
      <c r="C91" s="47" t="s">
        <v>305</v>
      </c>
      <c r="D91" s="41">
        <v>887513992462</v>
      </c>
      <c r="E91" s="17" t="s">
        <v>550</v>
      </c>
      <c r="F91" s="18">
        <v>10</v>
      </c>
      <c r="G91" s="43">
        <v>10</v>
      </c>
      <c r="H91" s="20" t="s">
        <v>535</v>
      </c>
      <c r="I91" s="21">
        <f t="shared" si="32"/>
        <v>258</v>
      </c>
      <c r="J91" s="21" t="s">
        <v>530</v>
      </c>
      <c r="K91" s="21">
        <f t="shared" si="33"/>
        <v>258</v>
      </c>
      <c r="L91" s="21">
        <f t="shared" ref="L91:L114" si="39">G91/F91</f>
        <v>1</v>
      </c>
      <c r="M91" s="31">
        <f t="shared" si="34"/>
        <v>4.62</v>
      </c>
      <c r="N91" s="69">
        <f>0.402*F91</f>
        <v>4.02</v>
      </c>
      <c r="O91" s="11">
        <f t="shared" si="35"/>
        <v>2</v>
      </c>
      <c r="Q91" s="1">
        <f t="shared" si="38"/>
        <v>0.02016</v>
      </c>
      <c r="S91">
        <f t="shared" si="36"/>
        <v>0.402</v>
      </c>
    </row>
    <row r="92" ht="14.4" spans="1:19">
      <c r="A92" s="6" t="s">
        <v>534</v>
      </c>
      <c r="B92" s="77" t="s">
        <v>306</v>
      </c>
      <c r="C92" s="47" t="s">
        <v>307</v>
      </c>
      <c r="D92" s="41">
        <v>887513992479</v>
      </c>
      <c r="E92" s="17" t="s">
        <v>545</v>
      </c>
      <c r="F92" s="18">
        <v>10</v>
      </c>
      <c r="G92" s="43">
        <v>10</v>
      </c>
      <c r="H92" s="20" t="s">
        <v>535</v>
      </c>
      <c r="I92" s="21">
        <f t="shared" si="32"/>
        <v>259</v>
      </c>
      <c r="J92" s="21" t="s">
        <v>530</v>
      </c>
      <c r="K92" s="21">
        <f t="shared" si="33"/>
        <v>259</v>
      </c>
      <c r="L92" s="21">
        <f t="shared" si="39"/>
        <v>1</v>
      </c>
      <c r="M92" s="31">
        <f t="shared" si="34"/>
        <v>4.7</v>
      </c>
      <c r="N92" s="69">
        <f>0.41*F92</f>
        <v>4.1</v>
      </c>
      <c r="O92" s="11">
        <f t="shared" si="35"/>
        <v>2</v>
      </c>
      <c r="Q92" s="1">
        <f t="shared" si="38"/>
        <v>0.02016</v>
      </c>
      <c r="S92">
        <f t="shared" si="36"/>
        <v>0.41</v>
      </c>
    </row>
    <row r="93" ht="14.4" spans="1:19">
      <c r="A93" s="6" t="s">
        <v>534</v>
      </c>
      <c r="B93" s="77" t="s">
        <v>308</v>
      </c>
      <c r="C93" s="47" t="s">
        <v>309</v>
      </c>
      <c r="D93" s="41">
        <v>887513992486</v>
      </c>
      <c r="E93" s="17" t="s">
        <v>546</v>
      </c>
      <c r="F93" s="18">
        <v>10</v>
      </c>
      <c r="G93" s="43">
        <v>10</v>
      </c>
      <c r="H93" s="20" t="s">
        <v>535</v>
      </c>
      <c r="I93" s="21">
        <f t="shared" si="32"/>
        <v>260</v>
      </c>
      <c r="J93" s="21" t="s">
        <v>530</v>
      </c>
      <c r="K93" s="21">
        <f t="shared" si="33"/>
        <v>260</v>
      </c>
      <c r="L93" s="21">
        <f t="shared" si="39"/>
        <v>1</v>
      </c>
      <c r="M93" s="31">
        <f t="shared" si="34"/>
        <v>4.94</v>
      </c>
      <c r="N93" s="69">
        <f>0.434*F93</f>
        <v>4.34</v>
      </c>
      <c r="O93" s="11">
        <f t="shared" si="35"/>
        <v>2</v>
      </c>
      <c r="Q93" s="1">
        <f t="shared" si="38"/>
        <v>0.02016</v>
      </c>
      <c r="S93">
        <f t="shared" si="36"/>
        <v>0.434</v>
      </c>
    </row>
    <row r="94" ht="14.4" spans="1:19">
      <c r="A94" s="6" t="s">
        <v>534</v>
      </c>
      <c r="B94" s="77" t="s">
        <v>316</v>
      </c>
      <c r="C94" s="47" t="s">
        <v>317</v>
      </c>
      <c r="D94" s="41">
        <v>887513992530</v>
      </c>
      <c r="E94" s="17" t="s">
        <v>553</v>
      </c>
      <c r="F94" s="18">
        <v>10</v>
      </c>
      <c r="G94" s="43">
        <v>10</v>
      </c>
      <c r="H94" s="20" t="s">
        <v>535</v>
      </c>
      <c r="I94" s="21">
        <f t="shared" si="32"/>
        <v>261</v>
      </c>
      <c r="J94" s="21" t="s">
        <v>530</v>
      </c>
      <c r="K94" s="21">
        <f t="shared" si="33"/>
        <v>261</v>
      </c>
      <c r="L94" s="21">
        <f t="shared" si="39"/>
        <v>1</v>
      </c>
      <c r="M94" s="31">
        <f t="shared" si="34"/>
        <v>5.22</v>
      </c>
      <c r="N94" s="64">
        <f>0.462*F94</f>
        <v>4.62</v>
      </c>
      <c r="O94" s="11">
        <f t="shared" si="35"/>
        <v>2</v>
      </c>
      <c r="Q94" s="1">
        <f t="shared" si="38"/>
        <v>0.02016</v>
      </c>
      <c r="S94">
        <f t="shared" si="36"/>
        <v>0.462</v>
      </c>
    </row>
    <row r="95" ht="14.4" spans="1:19">
      <c r="A95" s="6" t="s">
        <v>534</v>
      </c>
      <c r="B95" s="77" t="s">
        <v>320</v>
      </c>
      <c r="C95" s="47" t="s">
        <v>321</v>
      </c>
      <c r="D95" s="41">
        <v>887513082101</v>
      </c>
      <c r="E95" s="17" t="s">
        <v>548</v>
      </c>
      <c r="F95" s="18">
        <v>10</v>
      </c>
      <c r="G95" s="43">
        <v>10</v>
      </c>
      <c r="H95" s="20" t="s">
        <v>535</v>
      </c>
      <c r="I95" s="21">
        <f t="shared" si="32"/>
        <v>262</v>
      </c>
      <c r="J95" s="21" t="s">
        <v>530</v>
      </c>
      <c r="K95" s="21">
        <f t="shared" si="33"/>
        <v>262</v>
      </c>
      <c r="L95" s="21">
        <f t="shared" si="39"/>
        <v>1</v>
      </c>
      <c r="M95" s="31">
        <f t="shared" si="34"/>
        <v>4.42</v>
      </c>
      <c r="N95" s="64">
        <f>0.382*F95</f>
        <v>3.82</v>
      </c>
      <c r="O95" s="11">
        <f t="shared" si="35"/>
        <v>2</v>
      </c>
      <c r="Q95" s="1">
        <f t="shared" si="38"/>
        <v>0.02016</v>
      </c>
      <c r="S95">
        <f t="shared" si="36"/>
        <v>0.382</v>
      </c>
    </row>
    <row r="96" ht="14.4" spans="1:19">
      <c r="A96" s="6" t="s">
        <v>534</v>
      </c>
      <c r="B96" s="77" t="s">
        <v>322</v>
      </c>
      <c r="C96" s="47" t="s">
        <v>323</v>
      </c>
      <c r="D96" s="41">
        <v>887513082118</v>
      </c>
      <c r="E96" s="17" t="s">
        <v>549</v>
      </c>
      <c r="F96" s="18">
        <v>10</v>
      </c>
      <c r="G96" s="43">
        <v>10</v>
      </c>
      <c r="H96" s="20" t="s">
        <v>535</v>
      </c>
      <c r="I96" s="21">
        <f t="shared" si="32"/>
        <v>263</v>
      </c>
      <c r="J96" s="21" t="s">
        <v>530</v>
      </c>
      <c r="K96" s="21">
        <f t="shared" si="33"/>
        <v>263</v>
      </c>
      <c r="L96" s="21">
        <f t="shared" si="39"/>
        <v>1</v>
      </c>
      <c r="M96" s="31">
        <f t="shared" si="34"/>
        <v>4.56</v>
      </c>
      <c r="N96" s="64">
        <f>0.396*F96</f>
        <v>3.96</v>
      </c>
      <c r="O96" s="11">
        <f t="shared" si="35"/>
        <v>2</v>
      </c>
      <c r="Q96" s="1">
        <f t="shared" si="38"/>
        <v>0.02016</v>
      </c>
      <c r="S96">
        <f t="shared" si="36"/>
        <v>0.396</v>
      </c>
    </row>
    <row r="97" ht="14.4" spans="1:19">
      <c r="A97" s="6" t="s">
        <v>534</v>
      </c>
      <c r="B97" s="77" t="s">
        <v>324</v>
      </c>
      <c r="C97" s="47" t="s">
        <v>325</v>
      </c>
      <c r="D97" s="41">
        <v>887513082125</v>
      </c>
      <c r="E97" s="17" t="s">
        <v>544</v>
      </c>
      <c r="F97" s="18">
        <v>10</v>
      </c>
      <c r="G97" s="43">
        <v>10</v>
      </c>
      <c r="H97" s="20" t="s">
        <v>535</v>
      </c>
      <c r="I97" s="21">
        <f t="shared" si="32"/>
        <v>264</v>
      </c>
      <c r="J97" s="21" t="s">
        <v>530</v>
      </c>
      <c r="K97" s="21">
        <f t="shared" si="33"/>
        <v>264</v>
      </c>
      <c r="L97" s="21">
        <f t="shared" si="39"/>
        <v>1</v>
      </c>
      <c r="M97" s="31">
        <f t="shared" si="34"/>
        <v>4.57</v>
      </c>
      <c r="N97" s="64">
        <f>0.397*F97</f>
        <v>3.97</v>
      </c>
      <c r="O97" s="11">
        <f t="shared" si="35"/>
        <v>2</v>
      </c>
      <c r="Q97" s="1">
        <f t="shared" si="38"/>
        <v>0.02016</v>
      </c>
      <c r="S97">
        <f t="shared" si="36"/>
        <v>0.397</v>
      </c>
    </row>
    <row r="98" ht="14.4" spans="1:19">
      <c r="A98" s="6" t="s">
        <v>534</v>
      </c>
      <c r="B98" s="77" t="s">
        <v>326</v>
      </c>
      <c r="C98" s="47" t="s">
        <v>327</v>
      </c>
      <c r="D98" s="41">
        <v>887513082132</v>
      </c>
      <c r="E98" s="17" t="s">
        <v>550</v>
      </c>
      <c r="F98" s="18">
        <v>10</v>
      </c>
      <c r="G98" s="43">
        <v>10</v>
      </c>
      <c r="H98" s="20" t="s">
        <v>535</v>
      </c>
      <c r="I98" s="21">
        <f t="shared" si="32"/>
        <v>265</v>
      </c>
      <c r="J98" s="21" t="s">
        <v>530</v>
      </c>
      <c r="K98" s="21">
        <f t="shared" si="33"/>
        <v>265</v>
      </c>
      <c r="L98" s="21">
        <f t="shared" si="39"/>
        <v>1</v>
      </c>
      <c r="M98" s="31">
        <f t="shared" si="34"/>
        <v>4.62</v>
      </c>
      <c r="N98" s="64">
        <f>0.402*F98</f>
        <v>4.02</v>
      </c>
      <c r="O98" s="11">
        <f t="shared" si="35"/>
        <v>2</v>
      </c>
      <c r="Q98" s="1">
        <f t="shared" si="38"/>
        <v>0.02016</v>
      </c>
      <c r="S98">
        <f t="shared" si="36"/>
        <v>0.402</v>
      </c>
    </row>
    <row r="99" ht="14.4" spans="1:19">
      <c r="A99" s="6" t="s">
        <v>534</v>
      </c>
      <c r="B99" s="77" t="s">
        <v>328</v>
      </c>
      <c r="C99" s="47" t="s">
        <v>329</v>
      </c>
      <c r="D99" s="41">
        <v>887513082149</v>
      </c>
      <c r="E99" s="17" t="s">
        <v>545</v>
      </c>
      <c r="F99" s="18">
        <v>10</v>
      </c>
      <c r="G99" s="43">
        <v>20</v>
      </c>
      <c r="H99" s="20" t="s">
        <v>535</v>
      </c>
      <c r="I99" s="21">
        <f t="shared" si="32"/>
        <v>266</v>
      </c>
      <c r="J99" s="21" t="s">
        <v>530</v>
      </c>
      <c r="K99" s="21">
        <f t="shared" si="33"/>
        <v>267</v>
      </c>
      <c r="L99" s="21">
        <f t="shared" si="39"/>
        <v>2</v>
      </c>
      <c r="M99" s="31">
        <f t="shared" si="34"/>
        <v>4.7</v>
      </c>
      <c r="N99" s="64">
        <f>0.41*F99</f>
        <v>4.1</v>
      </c>
      <c r="O99" s="11">
        <f t="shared" si="35"/>
        <v>4</v>
      </c>
      <c r="Q99" s="1">
        <f t="shared" si="38"/>
        <v>0.04032</v>
      </c>
      <c r="S99">
        <f t="shared" si="36"/>
        <v>0.41</v>
      </c>
    </row>
    <row r="100" ht="14.4" spans="1:19">
      <c r="A100" s="6" t="s">
        <v>534</v>
      </c>
      <c r="B100" s="77" t="s">
        <v>330</v>
      </c>
      <c r="C100" s="47" t="s">
        <v>331</v>
      </c>
      <c r="D100" s="41">
        <v>887513082163</v>
      </c>
      <c r="E100" s="17" t="s">
        <v>547</v>
      </c>
      <c r="F100" s="18">
        <v>10</v>
      </c>
      <c r="G100" s="43">
        <v>20</v>
      </c>
      <c r="H100" s="20" t="s">
        <v>535</v>
      </c>
      <c r="I100" s="21">
        <f t="shared" si="32"/>
        <v>268</v>
      </c>
      <c r="J100" s="21" t="s">
        <v>530</v>
      </c>
      <c r="K100" s="21">
        <f t="shared" si="33"/>
        <v>269</v>
      </c>
      <c r="L100" s="21">
        <f t="shared" si="39"/>
        <v>2</v>
      </c>
      <c r="M100" s="31">
        <f t="shared" si="34"/>
        <v>4.77</v>
      </c>
      <c r="N100" s="64">
        <f>0.417*F100</f>
        <v>4.17</v>
      </c>
      <c r="O100" s="11">
        <f t="shared" si="35"/>
        <v>4</v>
      </c>
      <c r="Q100" s="1">
        <f t="shared" si="38"/>
        <v>0.04032</v>
      </c>
      <c r="S100">
        <f t="shared" si="36"/>
        <v>0.417</v>
      </c>
    </row>
    <row r="101" ht="14.4" spans="1:19">
      <c r="A101" s="6" t="s">
        <v>534</v>
      </c>
      <c r="B101" s="77" t="s">
        <v>332</v>
      </c>
      <c r="C101" s="47" t="s">
        <v>333</v>
      </c>
      <c r="D101" s="41">
        <v>887513082170</v>
      </c>
      <c r="E101" s="17" t="s">
        <v>551</v>
      </c>
      <c r="F101" s="18">
        <v>10</v>
      </c>
      <c r="G101" s="43">
        <v>20</v>
      </c>
      <c r="H101" s="20" t="s">
        <v>535</v>
      </c>
      <c r="I101" s="21">
        <f t="shared" si="32"/>
        <v>270</v>
      </c>
      <c r="J101" s="21" t="s">
        <v>530</v>
      </c>
      <c r="K101" s="21">
        <f t="shared" si="33"/>
        <v>271</v>
      </c>
      <c r="L101" s="21">
        <f t="shared" si="39"/>
        <v>2</v>
      </c>
      <c r="M101" s="31">
        <f t="shared" si="34"/>
        <v>4.91</v>
      </c>
      <c r="N101" s="64">
        <f>0.431*F101</f>
        <v>4.31</v>
      </c>
      <c r="O101" s="11">
        <f t="shared" si="35"/>
        <v>4</v>
      </c>
      <c r="Q101" s="1">
        <f t="shared" si="38"/>
        <v>0.04032</v>
      </c>
      <c r="S101">
        <f t="shared" si="36"/>
        <v>0.431</v>
      </c>
    </row>
    <row r="102" ht="14.4" spans="1:19">
      <c r="A102" s="6" t="s">
        <v>534</v>
      </c>
      <c r="B102" s="77" t="s">
        <v>334</v>
      </c>
      <c r="C102" s="47" t="s">
        <v>335</v>
      </c>
      <c r="D102" s="41">
        <v>887513082187</v>
      </c>
      <c r="E102" s="17" t="s">
        <v>555</v>
      </c>
      <c r="F102" s="18">
        <v>10</v>
      </c>
      <c r="G102" s="43">
        <v>10</v>
      </c>
      <c r="H102" s="20" t="s">
        <v>535</v>
      </c>
      <c r="I102" s="21">
        <f t="shared" si="32"/>
        <v>272</v>
      </c>
      <c r="J102" s="21" t="s">
        <v>530</v>
      </c>
      <c r="K102" s="21">
        <f t="shared" si="33"/>
        <v>272</v>
      </c>
      <c r="L102" s="21">
        <f t="shared" si="39"/>
        <v>1</v>
      </c>
      <c r="M102" s="31">
        <f t="shared" si="34"/>
        <v>5.09</v>
      </c>
      <c r="N102" s="64">
        <f>0.449*F102</f>
        <v>4.49</v>
      </c>
      <c r="O102" s="11">
        <f t="shared" si="35"/>
        <v>2</v>
      </c>
      <c r="Q102" s="1">
        <f t="shared" si="38"/>
        <v>0.02016</v>
      </c>
      <c r="S102">
        <f t="shared" si="36"/>
        <v>0.449</v>
      </c>
    </row>
    <row r="103" ht="14.4" spans="1:19">
      <c r="A103" s="6" t="s">
        <v>534</v>
      </c>
      <c r="B103" s="77" t="s">
        <v>336</v>
      </c>
      <c r="C103" s="47" t="s">
        <v>337</v>
      </c>
      <c r="D103" s="41">
        <v>887513082194</v>
      </c>
      <c r="E103" s="17" t="s">
        <v>552</v>
      </c>
      <c r="F103" s="18">
        <v>10</v>
      </c>
      <c r="G103" s="43">
        <v>10</v>
      </c>
      <c r="H103" s="20" t="s">
        <v>535</v>
      </c>
      <c r="I103" s="21">
        <f t="shared" si="32"/>
        <v>273</v>
      </c>
      <c r="J103" s="21" t="s">
        <v>530</v>
      </c>
      <c r="K103" s="21">
        <f t="shared" si="33"/>
        <v>273</v>
      </c>
      <c r="L103" s="21">
        <f t="shared" si="39"/>
        <v>1</v>
      </c>
      <c r="M103" s="31">
        <f t="shared" si="34"/>
        <v>5.03</v>
      </c>
      <c r="N103" s="64">
        <f>0.443*F103</f>
        <v>4.43</v>
      </c>
      <c r="O103" s="11">
        <f t="shared" si="35"/>
        <v>2</v>
      </c>
      <c r="Q103" s="1">
        <f t="shared" si="38"/>
        <v>0.02016</v>
      </c>
      <c r="S103">
        <f t="shared" si="36"/>
        <v>0.443</v>
      </c>
    </row>
    <row r="104" ht="14.4" spans="1:19">
      <c r="A104" s="6" t="s">
        <v>534</v>
      </c>
      <c r="B104" s="77" t="s">
        <v>338</v>
      </c>
      <c r="C104" s="47" t="s">
        <v>339</v>
      </c>
      <c r="D104" s="41">
        <v>887513082200</v>
      </c>
      <c r="E104" s="17" t="s">
        <v>553</v>
      </c>
      <c r="F104" s="18">
        <v>10</v>
      </c>
      <c r="G104" s="43">
        <v>10</v>
      </c>
      <c r="H104" s="20" t="s">
        <v>535</v>
      </c>
      <c r="I104" s="21">
        <f t="shared" si="32"/>
        <v>274</v>
      </c>
      <c r="J104" s="21" t="s">
        <v>530</v>
      </c>
      <c r="K104" s="21">
        <f t="shared" si="33"/>
        <v>274</v>
      </c>
      <c r="L104" s="21">
        <f t="shared" si="39"/>
        <v>1</v>
      </c>
      <c r="M104" s="31">
        <f t="shared" si="34"/>
        <v>5.22</v>
      </c>
      <c r="N104" s="64">
        <f>0.462*F104</f>
        <v>4.62</v>
      </c>
      <c r="O104" s="11">
        <f t="shared" si="35"/>
        <v>2</v>
      </c>
      <c r="Q104" s="1">
        <f t="shared" si="38"/>
        <v>0.02016</v>
      </c>
      <c r="S104">
        <f t="shared" si="36"/>
        <v>0.462</v>
      </c>
    </row>
    <row r="105" ht="14.4" spans="1:19">
      <c r="A105" s="6" t="s">
        <v>534</v>
      </c>
      <c r="B105" s="77" t="s">
        <v>340</v>
      </c>
      <c r="C105" s="47" t="s">
        <v>341</v>
      </c>
      <c r="D105" s="41">
        <v>887513082217</v>
      </c>
      <c r="E105" s="17" t="s">
        <v>554</v>
      </c>
      <c r="F105" s="18">
        <v>10</v>
      </c>
      <c r="G105" s="43">
        <v>10</v>
      </c>
      <c r="H105" s="20" t="s">
        <v>535</v>
      </c>
      <c r="I105" s="21">
        <f t="shared" si="32"/>
        <v>275</v>
      </c>
      <c r="J105" s="21" t="s">
        <v>530</v>
      </c>
      <c r="K105" s="21">
        <f t="shared" si="33"/>
        <v>275</v>
      </c>
      <c r="L105" s="21">
        <f t="shared" si="39"/>
        <v>1</v>
      </c>
      <c r="M105" s="31">
        <f t="shared" si="34"/>
        <v>5.31</v>
      </c>
      <c r="N105" s="64">
        <f>0.471*F105</f>
        <v>4.71</v>
      </c>
      <c r="O105" s="11">
        <f t="shared" si="35"/>
        <v>2</v>
      </c>
      <c r="Q105" s="1">
        <f t="shared" si="38"/>
        <v>0.02016</v>
      </c>
      <c r="S105">
        <f t="shared" si="36"/>
        <v>0.471</v>
      </c>
    </row>
    <row r="106" ht="14.4" spans="1:19">
      <c r="A106" s="6" t="s">
        <v>534</v>
      </c>
      <c r="B106" s="77" t="s">
        <v>342</v>
      </c>
      <c r="C106" s="47" t="s">
        <v>343</v>
      </c>
      <c r="D106" s="41">
        <v>887513082224</v>
      </c>
      <c r="E106" s="17" t="s">
        <v>556</v>
      </c>
      <c r="F106" s="18">
        <v>10</v>
      </c>
      <c r="G106" s="43">
        <v>10</v>
      </c>
      <c r="H106" s="20" t="s">
        <v>535</v>
      </c>
      <c r="I106" s="21">
        <f t="shared" si="32"/>
        <v>276</v>
      </c>
      <c r="J106" s="21" t="s">
        <v>530</v>
      </c>
      <c r="K106" s="21">
        <f t="shared" si="33"/>
        <v>276</v>
      </c>
      <c r="L106" s="21">
        <f t="shared" si="39"/>
        <v>1</v>
      </c>
      <c r="M106" s="31">
        <f t="shared" si="34"/>
        <v>5.48</v>
      </c>
      <c r="N106" s="64">
        <f>0.488*F106</f>
        <v>4.88</v>
      </c>
      <c r="O106" s="11">
        <f t="shared" si="35"/>
        <v>2</v>
      </c>
      <c r="Q106" s="1">
        <f t="shared" si="38"/>
        <v>0.02016</v>
      </c>
      <c r="S106">
        <f t="shared" si="36"/>
        <v>0.488</v>
      </c>
    </row>
    <row r="107" ht="14.4" spans="1:19">
      <c r="A107" s="6" t="s">
        <v>534</v>
      </c>
      <c r="B107" s="77" t="s">
        <v>346</v>
      </c>
      <c r="C107" s="47" t="s">
        <v>347</v>
      </c>
      <c r="D107" s="41">
        <v>887513057451</v>
      </c>
      <c r="E107" s="17" t="s">
        <v>549</v>
      </c>
      <c r="F107" s="18">
        <v>10</v>
      </c>
      <c r="G107" s="43">
        <v>10</v>
      </c>
      <c r="H107" s="20" t="s">
        <v>535</v>
      </c>
      <c r="I107" s="21">
        <f t="shared" si="32"/>
        <v>277</v>
      </c>
      <c r="J107" s="21" t="s">
        <v>530</v>
      </c>
      <c r="K107" s="21">
        <f t="shared" si="33"/>
        <v>277</v>
      </c>
      <c r="L107" s="21">
        <f t="shared" si="39"/>
        <v>1</v>
      </c>
      <c r="M107" s="31">
        <f t="shared" si="34"/>
        <v>4.56</v>
      </c>
      <c r="N107" s="64">
        <f>0.396*F107</f>
        <v>3.96</v>
      </c>
      <c r="O107" s="11">
        <f t="shared" si="35"/>
        <v>2</v>
      </c>
      <c r="Q107" s="1">
        <f t="shared" si="38"/>
        <v>0.02016</v>
      </c>
      <c r="S107">
        <f t="shared" si="36"/>
        <v>0.396</v>
      </c>
    </row>
    <row r="108" ht="14.4" spans="1:19">
      <c r="A108" s="6" t="s">
        <v>534</v>
      </c>
      <c r="B108" s="77" t="s">
        <v>348</v>
      </c>
      <c r="C108" s="47" t="s">
        <v>349</v>
      </c>
      <c r="D108" s="41">
        <v>887513057468</v>
      </c>
      <c r="E108" s="17" t="s">
        <v>544</v>
      </c>
      <c r="F108" s="18">
        <v>10</v>
      </c>
      <c r="G108" s="43">
        <v>10</v>
      </c>
      <c r="H108" s="20" t="s">
        <v>535</v>
      </c>
      <c r="I108" s="21">
        <f t="shared" si="32"/>
        <v>278</v>
      </c>
      <c r="J108" s="21" t="s">
        <v>530</v>
      </c>
      <c r="K108" s="21">
        <f t="shared" si="33"/>
        <v>278</v>
      </c>
      <c r="L108" s="21">
        <f t="shared" si="39"/>
        <v>1</v>
      </c>
      <c r="M108" s="31">
        <f t="shared" si="34"/>
        <v>4.57</v>
      </c>
      <c r="N108" s="64">
        <f>0.397*F108</f>
        <v>3.97</v>
      </c>
      <c r="O108" s="11">
        <f t="shared" si="35"/>
        <v>2</v>
      </c>
      <c r="Q108" s="1">
        <f t="shared" si="38"/>
        <v>0.02016</v>
      </c>
      <c r="S108">
        <f t="shared" si="36"/>
        <v>0.397</v>
      </c>
    </row>
    <row r="109" ht="14.4" spans="1:19">
      <c r="A109" s="6" t="s">
        <v>534</v>
      </c>
      <c r="B109" s="77" t="s">
        <v>350</v>
      </c>
      <c r="C109" s="47" t="s">
        <v>351</v>
      </c>
      <c r="D109" s="41">
        <v>887513057475</v>
      </c>
      <c r="E109" s="17" t="s">
        <v>550</v>
      </c>
      <c r="F109" s="18">
        <v>10</v>
      </c>
      <c r="G109" s="43">
        <v>10</v>
      </c>
      <c r="H109" s="20" t="s">
        <v>535</v>
      </c>
      <c r="I109" s="21">
        <f t="shared" si="32"/>
        <v>279</v>
      </c>
      <c r="J109" s="21" t="s">
        <v>530</v>
      </c>
      <c r="K109" s="21">
        <f t="shared" si="33"/>
        <v>279</v>
      </c>
      <c r="L109" s="21">
        <f t="shared" si="39"/>
        <v>1</v>
      </c>
      <c r="M109" s="31">
        <f t="shared" si="34"/>
        <v>4.62</v>
      </c>
      <c r="N109" s="64">
        <f>0.402*F109</f>
        <v>4.02</v>
      </c>
      <c r="O109" s="11">
        <f t="shared" si="35"/>
        <v>2</v>
      </c>
      <c r="Q109" s="1">
        <f t="shared" si="38"/>
        <v>0.02016</v>
      </c>
      <c r="S109">
        <f t="shared" si="36"/>
        <v>0.402</v>
      </c>
    </row>
    <row r="110" ht="14.4" spans="1:19">
      <c r="A110" s="6" t="s">
        <v>534</v>
      </c>
      <c r="B110" s="77" t="s">
        <v>352</v>
      </c>
      <c r="C110" s="47" t="s">
        <v>353</v>
      </c>
      <c r="D110" s="41">
        <v>887513057482</v>
      </c>
      <c r="E110" s="17" t="s">
        <v>545</v>
      </c>
      <c r="F110" s="18">
        <v>10</v>
      </c>
      <c r="G110" s="43">
        <v>10</v>
      </c>
      <c r="H110" s="20" t="s">
        <v>535</v>
      </c>
      <c r="I110" s="21">
        <f t="shared" si="32"/>
        <v>280</v>
      </c>
      <c r="J110" s="21" t="s">
        <v>530</v>
      </c>
      <c r="K110" s="21">
        <f t="shared" si="33"/>
        <v>280</v>
      </c>
      <c r="L110" s="21">
        <f t="shared" si="39"/>
        <v>1</v>
      </c>
      <c r="M110" s="31">
        <f t="shared" si="34"/>
        <v>4.7</v>
      </c>
      <c r="N110" s="64">
        <f>0.41*F110</f>
        <v>4.1</v>
      </c>
      <c r="O110" s="11">
        <f t="shared" si="35"/>
        <v>2</v>
      </c>
      <c r="Q110" s="1">
        <f t="shared" si="38"/>
        <v>0.02016</v>
      </c>
      <c r="S110">
        <f t="shared" si="36"/>
        <v>0.41</v>
      </c>
    </row>
    <row r="111" ht="14.4" spans="1:19">
      <c r="A111" s="6" t="s">
        <v>534</v>
      </c>
      <c r="B111" s="77" t="s">
        <v>358</v>
      </c>
      <c r="C111" s="47" t="s">
        <v>359</v>
      </c>
      <c r="D111" s="41">
        <v>887513057512</v>
      </c>
      <c r="E111" s="17" t="s">
        <v>551</v>
      </c>
      <c r="F111" s="18">
        <v>10</v>
      </c>
      <c r="G111" s="43">
        <v>20</v>
      </c>
      <c r="H111" s="20" t="s">
        <v>535</v>
      </c>
      <c r="I111" s="21">
        <f t="shared" si="32"/>
        <v>281</v>
      </c>
      <c r="J111" s="21" t="s">
        <v>530</v>
      </c>
      <c r="K111" s="21">
        <f t="shared" si="33"/>
        <v>282</v>
      </c>
      <c r="L111" s="21">
        <f t="shared" si="39"/>
        <v>2</v>
      </c>
      <c r="M111" s="31">
        <f t="shared" si="34"/>
        <v>4.91</v>
      </c>
      <c r="N111" s="64">
        <f>0.431*F111</f>
        <v>4.31</v>
      </c>
      <c r="O111" s="11">
        <f t="shared" si="35"/>
        <v>4</v>
      </c>
      <c r="Q111" s="1">
        <f t="shared" si="38"/>
        <v>0.04032</v>
      </c>
      <c r="S111">
        <f t="shared" si="36"/>
        <v>0.431</v>
      </c>
    </row>
    <row r="112" ht="14.4" spans="1:19">
      <c r="A112" s="6" t="s">
        <v>534</v>
      </c>
      <c r="B112" s="77" t="s">
        <v>364</v>
      </c>
      <c r="C112" s="47" t="s">
        <v>365</v>
      </c>
      <c r="D112" s="41">
        <v>887513057567</v>
      </c>
      <c r="E112" s="17" t="s">
        <v>556</v>
      </c>
      <c r="F112" s="18">
        <v>10</v>
      </c>
      <c r="G112" s="43">
        <v>10</v>
      </c>
      <c r="H112" s="20" t="s">
        <v>535</v>
      </c>
      <c r="I112" s="21">
        <f t="shared" si="32"/>
        <v>283</v>
      </c>
      <c r="J112" s="21" t="s">
        <v>530</v>
      </c>
      <c r="K112" s="21">
        <f t="shared" si="33"/>
        <v>283</v>
      </c>
      <c r="L112" s="21">
        <f t="shared" si="39"/>
        <v>1</v>
      </c>
      <c r="M112" s="31">
        <f t="shared" si="34"/>
        <v>5.48</v>
      </c>
      <c r="N112" s="64">
        <f>0.488*F112</f>
        <v>4.88</v>
      </c>
      <c r="O112" s="11">
        <f t="shared" si="35"/>
        <v>2</v>
      </c>
      <c r="Q112" s="1">
        <f t="shared" si="38"/>
        <v>0.02016</v>
      </c>
      <c r="S112">
        <f t="shared" si="36"/>
        <v>0.488</v>
      </c>
    </row>
    <row r="113" ht="14.4" spans="1:19">
      <c r="A113" s="6" t="s">
        <v>534</v>
      </c>
      <c r="B113" s="77" t="s">
        <v>366</v>
      </c>
      <c r="C113" s="47" t="s">
        <v>367</v>
      </c>
      <c r="D113" s="41">
        <v>887513082330</v>
      </c>
      <c r="E113" s="17" t="s">
        <v>548</v>
      </c>
      <c r="F113" s="18">
        <v>10</v>
      </c>
      <c r="G113" s="43">
        <v>10</v>
      </c>
      <c r="H113" s="20" t="s">
        <v>535</v>
      </c>
      <c r="I113" s="21">
        <f t="shared" si="32"/>
        <v>284</v>
      </c>
      <c r="J113" s="21" t="s">
        <v>530</v>
      </c>
      <c r="K113" s="21">
        <f t="shared" si="33"/>
        <v>284</v>
      </c>
      <c r="L113" s="21">
        <f t="shared" si="39"/>
        <v>1</v>
      </c>
      <c r="M113" s="31">
        <f t="shared" si="34"/>
        <v>4.42</v>
      </c>
      <c r="N113" s="64">
        <f>0.382*F113</f>
        <v>3.82</v>
      </c>
      <c r="O113" s="11">
        <f t="shared" si="35"/>
        <v>2</v>
      </c>
      <c r="Q113" s="1">
        <f t="shared" si="38"/>
        <v>0.02016</v>
      </c>
      <c r="S113">
        <f t="shared" si="36"/>
        <v>0.382</v>
      </c>
    </row>
    <row r="114" ht="14.4" spans="1:19">
      <c r="A114" s="6" t="s">
        <v>534</v>
      </c>
      <c r="B114" s="77" t="s">
        <v>368</v>
      </c>
      <c r="C114" s="47" t="s">
        <v>369</v>
      </c>
      <c r="D114" s="41">
        <v>887513082347</v>
      </c>
      <c r="E114" s="17" t="s">
        <v>549</v>
      </c>
      <c r="F114" s="18">
        <v>10</v>
      </c>
      <c r="G114" s="43">
        <v>20</v>
      </c>
      <c r="H114" s="20" t="s">
        <v>535</v>
      </c>
      <c r="I114" s="21">
        <f t="shared" si="32"/>
        <v>285</v>
      </c>
      <c r="J114" s="21" t="s">
        <v>530</v>
      </c>
      <c r="K114" s="21">
        <f t="shared" si="33"/>
        <v>286</v>
      </c>
      <c r="L114" s="21">
        <f t="shared" si="39"/>
        <v>2</v>
      </c>
      <c r="M114" s="31">
        <f t="shared" si="34"/>
        <v>4.56</v>
      </c>
      <c r="N114" s="64">
        <f>0.396*F114</f>
        <v>3.96</v>
      </c>
      <c r="O114" s="11">
        <f t="shared" si="35"/>
        <v>4</v>
      </c>
      <c r="Q114" s="1">
        <f t="shared" si="38"/>
        <v>0.04032</v>
      </c>
      <c r="S114">
        <f t="shared" si="36"/>
        <v>0.396</v>
      </c>
    </row>
    <row r="115" ht="14.4" spans="1:19">
      <c r="A115" s="6" t="s">
        <v>534</v>
      </c>
      <c r="B115" s="77" t="s">
        <v>370</v>
      </c>
      <c r="C115" s="47" t="s">
        <v>371</v>
      </c>
      <c r="D115" s="41">
        <v>887513082354</v>
      </c>
      <c r="E115" s="17" t="s">
        <v>544</v>
      </c>
      <c r="F115" s="18">
        <v>10</v>
      </c>
      <c r="G115" s="43">
        <v>20</v>
      </c>
      <c r="H115" s="20" t="s">
        <v>535</v>
      </c>
      <c r="I115" s="21">
        <f t="shared" si="32"/>
        <v>287</v>
      </c>
      <c r="J115" s="21" t="s">
        <v>530</v>
      </c>
      <c r="K115" s="21">
        <f t="shared" si="33"/>
        <v>288</v>
      </c>
      <c r="L115" s="21">
        <f t="shared" ref="L115:L135" si="40">G115/F115</f>
        <v>2</v>
      </c>
      <c r="M115" s="31">
        <f t="shared" si="34"/>
        <v>4.57</v>
      </c>
      <c r="N115" s="64">
        <f>0.397*F115</f>
        <v>3.97</v>
      </c>
      <c r="O115" s="11">
        <f t="shared" si="35"/>
        <v>4</v>
      </c>
      <c r="Q115" s="1">
        <f t="shared" si="38"/>
        <v>0.04032</v>
      </c>
      <c r="S115">
        <f t="shared" si="36"/>
        <v>0.397</v>
      </c>
    </row>
    <row r="116" ht="14.4" spans="1:19">
      <c r="A116" s="6" t="s">
        <v>534</v>
      </c>
      <c r="B116" s="77" t="s">
        <v>372</v>
      </c>
      <c r="C116" s="47" t="s">
        <v>373</v>
      </c>
      <c r="D116" s="41">
        <v>887513082361</v>
      </c>
      <c r="E116" s="17" t="s">
        <v>550</v>
      </c>
      <c r="F116" s="18">
        <v>10</v>
      </c>
      <c r="G116" s="43">
        <v>10</v>
      </c>
      <c r="H116" s="20" t="s">
        <v>535</v>
      </c>
      <c r="I116" s="21">
        <f t="shared" ref="I116:I155" si="41">K115+1</f>
        <v>289</v>
      </c>
      <c r="J116" s="21" t="s">
        <v>530</v>
      </c>
      <c r="K116" s="21">
        <f t="shared" ref="K116:K155" si="42">L116+K115</f>
        <v>289</v>
      </c>
      <c r="L116" s="21">
        <f t="shared" si="40"/>
        <v>1</v>
      </c>
      <c r="M116" s="31">
        <f t="shared" si="34"/>
        <v>4.62</v>
      </c>
      <c r="N116" s="64">
        <f>0.402*F116</f>
        <v>4.02</v>
      </c>
      <c r="O116" s="11">
        <f t="shared" si="35"/>
        <v>2</v>
      </c>
      <c r="Q116" s="1">
        <f t="shared" si="38"/>
        <v>0.02016</v>
      </c>
      <c r="S116">
        <f t="shared" si="36"/>
        <v>0.402</v>
      </c>
    </row>
    <row r="117" ht="14.4" spans="1:19">
      <c r="A117" s="6" t="s">
        <v>534</v>
      </c>
      <c r="B117" s="77" t="s">
        <v>374</v>
      </c>
      <c r="C117" s="47" t="s">
        <v>375</v>
      </c>
      <c r="D117" s="41">
        <v>887513082378</v>
      </c>
      <c r="E117" s="17" t="s">
        <v>545</v>
      </c>
      <c r="F117" s="18">
        <v>10</v>
      </c>
      <c r="G117" s="43">
        <v>20</v>
      </c>
      <c r="H117" s="20" t="s">
        <v>535</v>
      </c>
      <c r="I117" s="21">
        <f t="shared" si="41"/>
        <v>290</v>
      </c>
      <c r="J117" s="21" t="s">
        <v>530</v>
      </c>
      <c r="K117" s="21">
        <f t="shared" si="42"/>
        <v>291</v>
      </c>
      <c r="L117" s="21">
        <f t="shared" si="40"/>
        <v>2</v>
      </c>
      <c r="M117" s="31">
        <f t="shared" si="34"/>
        <v>4.7</v>
      </c>
      <c r="N117" s="64">
        <f>0.41*F117</f>
        <v>4.1</v>
      </c>
      <c r="O117" s="11">
        <f t="shared" si="35"/>
        <v>4</v>
      </c>
      <c r="Q117" s="1">
        <f t="shared" si="38"/>
        <v>0.04032</v>
      </c>
      <c r="S117">
        <f t="shared" si="36"/>
        <v>0.41</v>
      </c>
    </row>
    <row r="118" ht="14.4" spans="1:19">
      <c r="A118" s="6" t="s">
        <v>534</v>
      </c>
      <c r="B118" s="77" t="s">
        <v>376</v>
      </c>
      <c r="C118" s="47" t="s">
        <v>377</v>
      </c>
      <c r="D118" s="41">
        <v>887513082385</v>
      </c>
      <c r="E118" s="17" t="s">
        <v>546</v>
      </c>
      <c r="F118" s="18">
        <v>10</v>
      </c>
      <c r="G118" s="43">
        <v>20</v>
      </c>
      <c r="H118" s="20" t="s">
        <v>535</v>
      </c>
      <c r="I118" s="21">
        <f t="shared" si="41"/>
        <v>292</v>
      </c>
      <c r="J118" s="21" t="s">
        <v>530</v>
      </c>
      <c r="K118" s="21">
        <f t="shared" si="42"/>
        <v>293</v>
      </c>
      <c r="L118" s="21">
        <f t="shared" si="40"/>
        <v>2</v>
      </c>
      <c r="M118" s="31">
        <f t="shared" si="34"/>
        <v>4.94</v>
      </c>
      <c r="N118" s="64">
        <f>0.434*F118</f>
        <v>4.34</v>
      </c>
      <c r="O118" s="11">
        <f t="shared" si="35"/>
        <v>4</v>
      </c>
      <c r="Q118" s="1">
        <f t="shared" si="38"/>
        <v>0.04032</v>
      </c>
      <c r="S118">
        <f t="shared" si="36"/>
        <v>0.434</v>
      </c>
    </row>
    <row r="119" ht="14.4" spans="1:19">
      <c r="A119" s="6" t="s">
        <v>534</v>
      </c>
      <c r="B119" s="77" t="s">
        <v>378</v>
      </c>
      <c r="C119" s="47" t="s">
        <v>379</v>
      </c>
      <c r="D119" s="41">
        <v>887513082392</v>
      </c>
      <c r="E119" s="17" t="s">
        <v>547</v>
      </c>
      <c r="F119" s="18">
        <v>10</v>
      </c>
      <c r="G119" s="43">
        <v>10</v>
      </c>
      <c r="H119" s="20" t="s">
        <v>535</v>
      </c>
      <c r="I119" s="21">
        <f t="shared" si="41"/>
        <v>294</v>
      </c>
      <c r="J119" s="21" t="s">
        <v>530</v>
      </c>
      <c r="K119" s="21">
        <f t="shared" si="42"/>
        <v>294</v>
      </c>
      <c r="L119" s="21">
        <f t="shared" si="40"/>
        <v>1</v>
      </c>
      <c r="M119" s="31">
        <f t="shared" si="34"/>
        <v>4.77</v>
      </c>
      <c r="N119" s="64">
        <f>0.417*F119</f>
        <v>4.17</v>
      </c>
      <c r="O119" s="11">
        <f t="shared" si="35"/>
        <v>2</v>
      </c>
      <c r="Q119" s="1">
        <f t="shared" si="38"/>
        <v>0.02016</v>
      </c>
      <c r="S119">
        <f t="shared" si="36"/>
        <v>0.417</v>
      </c>
    </row>
    <row r="120" ht="14.4" spans="1:19">
      <c r="A120" s="6" t="s">
        <v>534</v>
      </c>
      <c r="B120" s="77" t="s">
        <v>380</v>
      </c>
      <c r="C120" s="47" t="s">
        <v>381</v>
      </c>
      <c r="D120" s="41">
        <v>887513082408</v>
      </c>
      <c r="E120" s="17" t="s">
        <v>551</v>
      </c>
      <c r="F120" s="18">
        <v>10</v>
      </c>
      <c r="G120" s="43">
        <v>10</v>
      </c>
      <c r="H120" s="20" t="s">
        <v>535</v>
      </c>
      <c r="I120" s="21">
        <f t="shared" si="41"/>
        <v>295</v>
      </c>
      <c r="J120" s="21" t="s">
        <v>530</v>
      </c>
      <c r="K120" s="21">
        <f t="shared" si="42"/>
        <v>295</v>
      </c>
      <c r="L120" s="21">
        <f t="shared" si="40"/>
        <v>1</v>
      </c>
      <c r="M120" s="31">
        <f t="shared" si="34"/>
        <v>4.91</v>
      </c>
      <c r="N120" s="64">
        <f>0.431*F120</f>
        <v>4.31</v>
      </c>
      <c r="O120" s="11">
        <f t="shared" si="35"/>
        <v>2</v>
      </c>
      <c r="Q120" s="1">
        <f t="shared" si="38"/>
        <v>0.02016</v>
      </c>
      <c r="S120">
        <f t="shared" si="36"/>
        <v>0.431</v>
      </c>
    </row>
    <row r="121" ht="14.4" spans="1:19">
      <c r="A121" s="6" t="s">
        <v>534</v>
      </c>
      <c r="B121" s="77" t="s">
        <v>382</v>
      </c>
      <c r="C121" s="47" t="s">
        <v>383</v>
      </c>
      <c r="D121" s="41">
        <v>887513082415</v>
      </c>
      <c r="E121" s="17" t="s">
        <v>555</v>
      </c>
      <c r="F121" s="18">
        <v>10</v>
      </c>
      <c r="G121" s="43">
        <v>10</v>
      </c>
      <c r="H121" s="20" t="s">
        <v>535</v>
      </c>
      <c r="I121" s="21">
        <f t="shared" si="41"/>
        <v>296</v>
      </c>
      <c r="J121" s="21" t="s">
        <v>530</v>
      </c>
      <c r="K121" s="21">
        <f t="shared" si="42"/>
        <v>296</v>
      </c>
      <c r="L121" s="21">
        <f t="shared" si="40"/>
        <v>1</v>
      </c>
      <c r="M121" s="31">
        <f t="shared" si="34"/>
        <v>5.09</v>
      </c>
      <c r="N121" s="64">
        <f>0.449*F121</f>
        <v>4.49</v>
      </c>
      <c r="O121" s="11">
        <f t="shared" si="35"/>
        <v>2</v>
      </c>
      <c r="Q121" s="1">
        <f t="shared" si="38"/>
        <v>0.02016</v>
      </c>
      <c r="S121">
        <f t="shared" si="36"/>
        <v>0.449</v>
      </c>
    </row>
    <row r="122" ht="14.4" spans="1:19">
      <c r="A122" s="6" t="s">
        <v>534</v>
      </c>
      <c r="B122" s="77" t="s">
        <v>384</v>
      </c>
      <c r="C122" s="47" t="s">
        <v>385</v>
      </c>
      <c r="D122" s="41">
        <v>887513082422</v>
      </c>
      <c r="E122" s="17" t="s">
        <v>552</v>
      </c>
      <c r="F122" s="18">
        <v>10</v>
      </c>
      <c r="G122" s="43">
        <v>20</v>
      </c>
      <c r="H122" s="20" t="s">
        <v>535</v>
      </c>
      <c r="I122" s="21">
        <f t="shared" si="41"/>
        <v>297</v>
      </c>
      <c r="J122" s="21" t="s">
        <v>530</v>
      </c>
      <c r="K122" s="21">
        <f t="shared" si="42"/>
        <v>298</v>
      </c>
      <c r="L122" s="21">
        <f t="shared" si="40"/>
        <v>2</v>
      </c>
      <c r="M122" s="31">
        <f t="shared" si="34"/>
        <v>5.03</v>
      </c>
      <c r="N122" s="64">
        <f>0.443*F122</f>
        <v>4.43</v>
      </c>
      <c r="O122" s="11">
        <f t="shared" si="35"/>
        <v>4</v>
      </c>
      <c r="Q122" s="1">
        <f t="shared" si="38"/>
        <v>0.04032</v>
      </c>
      <c r="S122">
        <f t="shared" si="36"/>
        <v>0.443</v>
      </c>
    </row>
    <row r="123" ht="14.4" spans="1:19">
      <c r="A123" s="6" t="s">
        <v>534</v>
      </c>
      <c r="B123" s="78" t="s">
        <v>438</v>
      </c>
      <c r="C123" s="47" t="s">
        <v>439</v>
      </c>
      <c r="D123" s="41">
        <v>5056592203447</v>
      </c>
      <c r="E123" s="17" t="s">
        <v>544</v>
      </c>
      <c r="F123" s="18">
        <v>10</v>
      </c>
      <c r="G123" s="43">
        <v>10</v>
      </c>
      <c r="H123" s="20" t="s">
        <v>535</v>
      </c>
      <c r="I123" s="21">
        <f t="shared" si="41"/>
        <v>299</v>
      </c>
      <c r="J123" s="21" t="s">
        <v>530</v>
      </c>
      <c r="K123" s="21">
        <f t="shared" si="42"/>
        <v>299</v>
      </c>
      <c r="L123" s="21">
        <f t="shared" si="40"/>
        <v>1</v>
      </c>
      <c r="M123" s="31">
        <f t="shared" si="34"/>
        <v>4.57</v>
      </c>
      <c r="N123" s="64">
        <f>0.397*F123</f>
        <v>3.97</v>
      </c>
      <c r="O123" s="11">
        <f t="shared" si="35"/>
        <v>2</v>
      </c>
      <c r="Q123" s="1">
        <f t="shared" si="38"/>
        <v>0.02016</v>
      </c>
      <c r="S123">
        <f t="shared" si="36"/>
        <v>0.397</v>
      </c>
    </row>
    <row r="124" ht="14.4" spans="1:19">
      <c r="A124" s="6" t="s">
        <v>534</v>
      </c>
      <c r="B124" s="78" t="s">
        <v>440</v>
      </c>
      <c r="C124" s="47" t="s">
        <v>441</v>
      </c>
      <c r="D124" s="41">
        <v>5056592203454</v>
      </c>
      <c r="E124" s="17" t="s">
        <v>550</v>
      </c>
      <c r="F124" s="18">
        <v>10</v>
      </c>
      <c r="G124" s="43">
        <v>10</v>
      </c>
      <c r="H124" s="20" t="s">
        <v>535</v>
      </c>
      <c r="I124" s="21">
        <f t="shared" si="41"/>
        <v>300</v>
      </c>
      <c r="J124" s="21" t="s">
        <v>530</v>
      </c>
      <c r="K124" s="21">
        <f t="shared" si="42"/>
        <v>300</v>
      </c>
      <c r="L124" s="21">
        <f t="shared" si="40"/>
        <v>1</v>
      </c>
      <c r="M124" s="31">
        <f t="shared" si="34"/>
        <v>4.62</v>
      </c>
      <c r="N124" s="64">
        <f>0.402*F124</f>
        <v>4.02</v>
      </c>
      <c r="O124" s="11">
        <f t="shared" si="35"/>
        <v>2</v>
      </c>
      <c r="Q124" s="1">
        <f t="shared" si="38"/>
        <v>0.02016</v>
      </c>
      <c r="S124">
        <f t="shared" si="36"/>
        <v>0.402</v>
      </c>
    </row>
    <row r="125" ht="14.4" spans="1:19">
      <c r="A125" s="6" t="s">
        <v>534</v>
      </c>
      <c r="B125" s="78" t="s">
        <v>442</v>
      </c>
      <c r="C125" s="47" t="s">
        <v>443</v>
      </c>
      <c r="D125" s="41">
        <v>5056592203461</v>
      </c>
      <c r="E125" s="17" t="s">
        <v>545</v>
      </c>
      <c r="F125" s="18">
        <v>10</v>
      </c>
      <c r="G125" s="43">
        <v>20</v>
      </c>
      <c r="H125" s="20" t="s">
        <v>535</v>
      </c>
      <c r="I125" s="21">
        <f t="shared" si="41"/>
        <v>301</v>
      </c>
      <c r="J125" s="21" t="s">
        <v>530</v>
      </c>
      <c r="K125" s="21">
        <f t="shared" si="42"/>
        <v>302</v>
      </c>
      <c r="L125" s="21">
        <f t="shared" si="40"/>
        <v>2</v>
      </c>
      <c r="M125" s="31">
        <f t="shared" si="34"/>
        <v>4.7</v>
      </c>
      <c r="N125" s="64">
        <f>0.41*F125</f>
        <v>4.1</v>
      </c>
      <c r="O125" s="11">
        <f t="shared" si="35"/>
        <v>4</v>
      </c>
      <c r="Q125" s="1">
        <f t="shared" si="38"/>
        <v>0.04032</v>
      </c>
      <c r="S125">
        <f t="shared" si="36"/>
        <v>0.41</v>
      </c>
    </row>
    <row r="126" ht="14.4" spans="1:19">
      <c r="A126" s="6" t="s">
        <v>534</v>
      </c>
      <c r="B126" s="78" t="s">
        <v>446</v>
      </c>
      <c r="C126" s="47" t="s">
        <v>447</v>
      </c>
      <c r="D126" s="41">
        <v>5056592203485</v>
      </c>
      <c r="E126" s="17" t="s">
        <v>547</v>
      </c>
      <c r="F126" s="18">
        <v>10</v>
      </c>
      <c r="G126" s="43">
        <v>10</v>
      </c>
      <c r="H126" s="20" t="s">
        <v>535</v>
      </c>
      <c r="I126" s="21">
        <f t="shared" si="41"/>
        <v>303</v>
      </c>
      <c r="J126" s="21" t="s">
        <v>530</v>
      </c>
      <c r="K126" s="21">
        <f t="shared" si="42"/>
        <v>303</v>
      </c>
      <c r="L126" s="21">
        <f t="shared" si="40"/>
        <v>1</v>
      </c>
      <c r="M126" s="31">
        <f t="shared" si="34"/>
        <v>4.77</v>
      </c>
      <c r="N126" s="64">
        <f>0.417*F126</f>
        <v>4.17</v>
      </c>
      <c r="O126" s="11">
        <f t="shared" si="35"/>
        <v>2</v>
      </c>
      <c r="Q126" s="1">
        <f t="shared" si="38"/>
        <v>0.02016</v>
      </c>
      <c r="S126">
        <f t="shared" si="36"/>
        <v>0.417</v>
      </c>
    </row>
    <row r="127" ht="14.4" spans="1:19">
      <c r="A127" s="6" t="s">
        <v>534</v>
      </c>
      <c r="B127" s="78" t="s">
        <v>448</v>
      </c>
      <c r="C127" s="47" t="s">
        <v>449</v>
      </c>
      <c r="D127" s="41">
        <v>5056592203492</v>
      </c>
      <c r="E127" s="17" t="s">
        <v>551</v>
      </c>
      <c r="F127" s="18">
        <v>10</v>
      </c>
      <c r="G127" s="43">
        <v>10</v>
      </c>
      <c r="H127" s="20" t="s">
        <v>535</v>
      </c>
      <c r="I127" s="21">
        <f t="shared" si="41"/>
        <v>304</v>
      </c>
      <c r="J127" s="21" t="s">
        <v>530</v>
      </c>
      <c r="K127" s="21">
        <f t="shared" si="42"/>
        <v>304</v>
      </c>
      <c r="L127" s="21">
        <f t="shared" si="40"/>
        <v>1</v>
      </c>
      <c r="M127" s="31">
        <f t="shared" si="34"/>
        <v>4.91</v>
      </c>
      <c r="N127" s="64">
        <f>0.431*F127</f>
        <v>4.31</v>
      </c>
      <c r="O127" s="11">
        <f t="shared" si="35"/>
        <v>2</v>
      </c>
      <c r="Q127" s="1">
        <f t="shared" si="38"/>
        <v>0.02016</v>
      </c>
      <c r="S127">
        <f t="shared" si="36"/>
        <v>0.431</v>
      </c>
    </row>
    <row r="128" ht="14.4" spans="1:19">
      <c r="A128" s="6" t="s">
        <v>534</v>
      </c>
      <c r="B128" s="78" t="s">
        <v>452</v>
      </c>
      <c r="C128" s="47" t="s">
        <v>453</v>
      </c>
      <c r="D128" s="41">
        <v>5056592203515</v>
      </c>
      <c r="E128" s="17" t="s">
        <v>552</v>
      </c>
      <c r="F128" s="18">
        <v>10</v>
      </c>
      <c r="G128" s="43">
        <v>10</v>
      </c>
      <c r="H128" s="20" t="s">
        <v>535</v>
      </c>
      <c r="I128" s="21">
        <f t="shared" si="41"/>
        <v>305</v>
      </c>
      <c r="J128" s="21" t="s">
        <v>530</v>
      </c>
      <c r="K128" s="21">
        <f t="shared" si="42"/>
        <v>305</v>
      </c>
      <c r="L128" s="21">
        <f t="shared" si="40"/>
        <v>1</v>
      </c>
      <c r="M128" s="31">
        <f t="shared" si="34"/>
        <v>5.03</v>
      </c>
      <c r="N128" s="64">
        <f>0.443*F128</f>
        <v>4.43</v>
      </c>
      <c r="O128" s="11">
        <f t="shared" si="35"/>
        <v>2</v>
      </c>
      <c r="Q128" s="1">
        <f t="shared" si="38"/>
        <v>0.02016</v>
      </c>
      <c r="S128">
        <f t="shared" si="36"/>
        <v>0.443</v>
      </c>
    </row>
    <row r="129" ht="14.4" spans="1:19">
      <c r="A129" s="6" t="s">
        <v>534</v>
      </c>
      <c r="B129" s="78" t="s">
        <v>458</v>
      </c>
      <c r="C129" s="47" t="s">
        <v>459</v>
      </c>
      <c r="D129" s="41">
        <v>5056592203584</v>
      </c>
      <c r="E129" s="17" t="s">
        <v>544</v>
      </c>
      <c r="F129" s="18">
        <v>10</v>
      </c>
      <c r="G129" s="43">
        <v>20</v>
      </c>
      <c r="H129" s="20" t="s">
        <v>535</v>
      </c>
      <c r="I129" s="21">
        <f t="shared" si="41"/>
        <v>306</v>
      </c>
      <c r="J129" s="21" t="s">
        <v>530</v>
      </c>
      <c r="K129" s="21">
        <f t="shared" si="42"/>
        <v>307</v>
      </c>
      <c r="L129" s="21">
        <f t="shared" si="40"/>
        <v>2</v>
      </c>
      <c r="M129" s="31">
        <f t="shared" si="34"/>
        <v>4.57</v>
      </c>
      <c r="N129" s="64">
        <f>0.397*F129</f>
        <v>3.97</v>
      </c>
      <c r="O129" s="11">
        <f t="shared" si="35"/>
        <v>4</v>
      </c>
      <c r="Q129" s="1">
        <f t="shared" si="38"/>
        <v>0.04032</v>
      </c>
      <c r="S129">
        <f t="shared" si="36"/>
        <v>0.397</v>
      </c>
    </row>
    <row r="130" ht="14.4" spans="1:19">
      <c r="A130" s="6" t="s">
        <v>534</v>
      </c>
      <c r="B130" s="78" t="s">
        <v>460</v>
      </c>
      <c r="C130" s="47" t="s">
        <v>461</v>
      </c>
      <c r="D130" s="41">
        <v>5056592203591</v>
      </c>
      <c r="E130" s="17" t="s">
        <v>550</v>
      </c>
      <c r="F130" s="18">
        <v>10</v>
      </c>
      <c r="G130" s="43">
        <v>20</v>
      </c>
      <c r="H130" s="20" t="s">
        <v>535</v>
      </c>
      <c r="I130" s="21">
        <f t="shared" si="41"/>
        <v>308</v>
      </c>
      <c r="J130" s="21" t="s">
        <v>530</v>
      </c>
      <c r="K130" s="21">
        <f t="shared" si="42"/>
        <v>309</v>
      </c>
      <c r="L130" s="21">
        <f t="shared" si="40"/>
        <v>2</v>
      </c>
      <c r="M130" s="31">
        <f t="shared" si="34"/>
        <v>4.62</v>
      </c>
      <c r="N130" s="64">
        <f>0.402*F130</f>
        <v>4.02</v>
      </c>
      <c r="O130" s="11">
        <f t="shared" si="35"/>
        <v>4</v>
      </c>
      <c r="Q130" s="1">
        <f t="shared" si="38"/>
        <v>0.04032</v>
      </c>
      <c r="S130">
        <f t="shared" si="36"/>
        <v>0.402</v>
      </c>
    </row>
    <row r="131" ht="14.4" spans="1:19">
      <c r="A131" s="6" t="s">
        <v>534</v>
      </c>
      <c r="B131" s="78" t="s">
        <v>462</v>
      </c>
      <c r="C131" s="47" t="s">
        <v>463</v>
      </c>
      <c r="D131" s="41">
        <v>5056592203607</v>
      </c>
      <c r="E131" s="17" t="s">
        <v>545</v>
      </c>
      <c r="F131" s="18">
        <v>10</v>
      </c>
      <c r="G131" s="43">
        <v>20</v>
      </c>
      <c r="H131" s="20" t="s">
        <v>535</v>
      </c>
      <c r="I131" s="21">
        <f t="shared" si="41"/>
        <v>310</v>
      </c>
      <c r="J131" s="21" t="s">
        <v>530</v>
      </c>
      <c r="K131" s="21">
        <f t="shared" si="42"/>
        <v>311</v>
      </c>
      <c r="L131" s="21">
        <f t="shared" si="40"/>
        <v>2</v>
      </c>
      <c r="M131" s="31">
        <f t="shared" si="34"/>
        <v>4.7</v>
      </c>
      <c r="N131" s="64">
        <f>0.41*F131</f>
        <v>4.1</v>
      </c>
      <c r="O131" s="11">
        <f t="shared" si="35"/>
        <v>4</v>
      </c>
      <c r="Q131" s="1">
        <f t="shared" si="38"/>
        <v>0.04032</v>
      </c>
      <c r="S131">
        <f t="shared" si="36"/>
        <v>0.41</v>
      </c>
    </row>
    <row r="132" ht="14.4" spans="1:19">
      <c r="A132" s="6" t="s">
        <v>534</v>
      </c>
      <c r="B132" s="78" t="s">
        <v>466</v>
      </c>
      <c r="C132" s="47" t="s">
        <v>467</v>
      </c>
      <c r="D132" s="41">
        <v>5056592203621</v>
      </c>
      <c r="E132" s="17" t="s">
        <v>547</v>
      </c>
      <c r="F132" s="18">
        <v>10</v>
      </c>
      <c r="G132" s="43">
        <v>10</v>
      </c>
      <c r="H132" s="20" t="s">
        <v>535</v>
      </c>
      <c r="I132" s="21">
        <f t="shared" si="41"/>
        <v>312</v>
      </c>
      <c r="J132" s="21" t="s">
        <v>530</v>
      </c>
      <c r="K132" s="21">
        <f t="shared" si="42"/>
        <v>312</v>
      </c>
      <c r="L132" s="21">
        <f t="shared" si="40"/>
        <v>1</v>
      </c>
      <c r="M132" s="31">
        <f t="shared" ref="M132:M155" si="43">N132+0.6</f>
        <v>4.77</v>
      </c>
      <c r="N132" s="64">
        <f>0.417*F132</f>
        <v>4.17</v>
      </c>
      <c r="O132" s="11">
        <f t="shared" ref="O132:O155" si="44">L132*2</f>
        <v>2</v>
      </c>
      <c r="Q132" s="1">
        <f t="shared" si="38"/>
        <v>0.02016</v>
      </c>
      <c r="S132">
        <f t="shared" ref="S132:S155" si="45">N132/F132</f>
        <v>0.417</v>
      </c>
    </row>
    <row r="133" ht="14.4" spans="1:19">
      <c r="A133" s="6" t="s">
        <v>534</v>
      </c>
      <c r="B133" s="78" t="s">
        <v>468</v>
      </c>
      <c r="C133" s="47" t="s">
        <v>469</v>
      </c>
      <c r="D133" s="41">
        <v>5056592203638</v>
      </c>
      <c r="E133" s="17" t="s">
        <v>551</v>
      </c>
      <c r="F133" s="18">
        <v>10</v>
      </c>
      <c r="G133" s="43">
        <v>10</v>
      </c>
      <c r="H133" s="20" t="s">
        <v>535</v>
      </c>
      <c r="I133" s="21">
        <f t="shared" si="41"/>
        <v>313</v>
      </c>
      <c r="J133" s="21" t="s">
        <v>530</v>
      </c>
      <c r="K133" s="21">
        <f t="shared" si="42"/>
        <v>313</v>
      </c>
      <c r="L133" s="21">
        <f t="shared" si="40"/>
        <v>1</v>
      </c>
      <c r="M133" s="31">
        <f t="shared" si="43"/>
        <v>4.91</v>
      </c>
      <c r="N133" s="64">
        <f>0.431*F133</f>
        <v>4.31</v>
      </c>
      <c r="O133" s="11">
        <f t="shared" si="44"/>
        <v>2</v>
      </c>
      <c r="Q133" s="1">
        <f t="shared" si="38"/>
        <v>0.02016</v>
      </c>
      <c r="S133">
        <f t="shared" si="45"/>
        <v>0.431</v>
      </c>
    </row>
    <row r="134" ht="14.4" spans="1:19">
      <c r="A134" s="6" t="s">
        <v>534</v>
      </c>
      <c r="B134" s="78" t="s">
        <v>470</v>
      </c>
      <c r="C134" s="47" t="s">
        <v>471</v>
      </c>
      <c r="D134" s="41">
        <v>5056592203645</v>
      </c>
      <c r="E134" s="17" t="s">
        <v>555</v>
      </c>
      <c r="F134" s="18">
        <v>10</v>
      </c>
      <c r="G134" s="43">
        <v>10</v>
      </c>
      <c r="H134" s="20" t="s">
        <v>535</v>
      </c>
      <c r="I134" s="21">
        <f t="shared" si="41"/>
        <v>314</v>
      </c>
      <c r="J134" s="21" t="s">
        <v>530</v>
      </c>
      <c r="K134" s="21">
        <f t="shared" si="42"/>
        <v>314</v>
      </c>
      <c r="L134" s="21">
        <f t="shared" si="40"/>
        <v>1</v>
      </c>
      <c r="M134" s="31">
        <f t="shared" si="43"/>
        <v>5.09</v>
      </c>
      <c r="N134" s="64">
        <f>0.449*F134</f>
        <v>4.49</v>
      </c>
      <c r="O134" s="11">
        <f t="shared" si="44"/>
        <v>2</v>
      </c>
      <c r="Q134" s="1">
        <f t="shared" si="38"/>
        <v>0.02016</v>
      </c>
      <c r="S134">
        <f t="shared" si="45"/>
        <v>0.449</v>
      </c>
    </row>
    <row r="135" ht="14.4" spans="1:19">
      <c r="A135" s="6" t="s">
        <v>534</v>
      </c>
      <c r="B135" s="78" t="s">
        <v>474</v>
      </c>
      <c r="C135" s="47" t="s">
        <v>475</v>
      </c>
      <c r="D135" s="41">
        <v>5056592203669</v>
      </c>
      <c r="E135" s="17" t="s">
        <v>553</v>
      </c>
      <c r="F135" s="18">
        <v>10</v>
      </c>
      <c r="G135" s="43">
        <v>10</v>
      </c>
      <c r="H135" s="20" t="s">
        <v>535</v>
      </c>
      <c r="I135" s="21">
        <f t="shared" si="41"/>
        <v>315</v>
      </c>
      <c r="J135" s="21" t="s">
        <v>530</v>
      </c>
      <c r="K135" s="21">
        <f t="shared" si="42"/>
        <v>315</v>
      </c>
      <c r="L135" s="21">
        <f t="shared" si="40"/>
        <v>1</v>
      </c>
      <c r="M135" s="31">
        <f t="shared" si="43"/>
        <v>5.22</v>
      </c>
      <c r="N135" s="64">
        <f>0.462*F135</f>
        <v>4.62</v>
      </c>
      <c r="O135" s="11">
        <f t="shared" si="44"/>
        <v>2</v>
      </c>
      <c r="Q135" s="1">
        <f t="shared" si="38"/>
        <v>0.02016</v>
      </c>
      <c r="S135">
        <f t="shared" si="45"/>
        <v>0.462</v>
      </c>
    </row>
    <row r="136" ht="14.4" spans="1:19">
      <c r="A136" s="6" t="s">
        <v>534</v>
      </c>
      <c r="B136" s="78" t="s">
        <v>476</v>
      </c>
      <c r="C136" s="47" t="s">
        <v>477</v>
      </c>
      <c r="D136" s="41">
        <v>5056592203690</v>
      </c>
      <c r="E136" s="17" t="s">
        <v>557</v>
      </c>
      <c r="F136" s="18">
        <v>10</v>
      </c>
      <c r="G136" s="43">
        <v>10</v>
      </c>
      <c r="H136" s="20" t="s">
        <v>535</v>
      </c>
      <c r="I136" s="21">
        <f t="shared" si="41"/>
        <v>316</v>
      </c>
      <c r="J136" s="21" t="s">
        <v>530</v>
      </c>
      <c r="K136" s="21">
        <f t="shared" si="42"/>
        <v>316</v>
      </c>
      <c r="L136" s="21">
        <f t="shared" ref="L136:L153" si="46">G136/F136</f>
        <v>1</v>
      </c>
      <c r="M136" s="31">
        <f t="shared" si="43"/>
        <v>5.63</v>
      </c>
      <c r="N136" s="64">
        <f>0.503*F136</f>
        <v>5.03</v>
      </c>
      <c r="O136" s="11">
        <f t="shared" si="44"/>
        <v>2</v>
      </c>
      <c r="Q136" s="1">
        <f t="shared" si="38"/>
        <v>0.02016</v>
      </c>
      <c r="S136">
        <f t="shared" si="45"/>
        <v>0.503</v>
      </c>
    </row>
    <row r="137" ht="14.4" spans="1:19">
      <c r="A137" s="6" t="s">
        <v>534</v>
      </c>
      <c r="B137" s="78" t="s">
        <v>478</v>
      </c>
      <c r="C137" s="38" t="s">
        <v>558</v>
      </c>
      <c r="D137" s="41">
        <v>5056592203942</v>
      </c>
      <c r="E137" s="17" t="s">
        <v>549</v>
      </c>
      <c r="F137" s="18">
        <v>10</v>
      </c>
      <c r="G137" s="43">
        <v>10</v>
      </c>
      <c r="H137" s="20" t="s">
        <v>535</v>
      </c>
      <c r="I137" s="21">
        <f t="shared" si="41"/>
        <v>317</v>
      </c>
      <c r="J137" s="21" t="s">
        <v>530</v>
      </c>
      <c r="K137" s="21">
        <f t="shared" si="42"/>
        <v>317</v>
      </c>
      <c r="L137" s="21">
        <f t="shared" si="46"/>
        <v>1</v>
      </c>
      <c r="M137" s="31">
        <f t="shared" si="43"/>
        <v>4.56</v>
      </c>
      <c r="N137" s="64">
        <f>0.396*F137</f>
        <v>3.96</v>
      </c>
      <c r="O137" s="11">
        <f t="shared" si="44"/>
        <v>2</v>
      </c>
      <c r="Q137" s="1">
        <f t="shared" si="38"/>
        <v>0.02016</v>
      </c>
      <c r="S137">
        <f t="shared" si="45"/>
        <v>0.396</v>
      </c>
    </row>
    <row r="138" ht="14.4" spans="1:19">
      <c r="A138" s="6" t="s">
        <v>534</v>
      </c>
      <c r="B138" s="78" t="s">
        <v>480</v>
      </c>
      <c r="C138" s="38" t="s">
        <v>559</v>
      </c>
      <c r="D138" s="41">
        <v>5056592203959</v>
      </c>
      <c r="E138" s="17" t="s">
        <v>544</v>
      </c>
      <c r="F138" s="18">
        <v>10</v>
      </c>
      <c r="G138" s="43">
        <v>10</v>
      </c>
      <c r="H138" s="20" t="s">
        <v>535</v>
      </c>
      <c r="I138" s="21">
        <f t="shared" si="41"/>
        <v>318</v>
      </c>
      <c r="J138" s="21" t="s">
        <v>530</v>
      </c>
      <c r="K138" s="21">
        <f t="shared" si="42"/>
        <v>318</v>
      </c>
      <c r="L138" s="21">
        <f t="shared" si="46"/>
        <v>1</v>
      </c>
      <c r="M138" s="31">
        <f t="shared" si="43"/>
        <v>4.57</v>
      </c>
      <c r="N138" s="64">
        <f>0.397*F138</f>
        <v>3.97</v>
      </c>
      <c r="O138" s="11">
        <f t="shared" si="44"/>
        <v>2</v>
      </c>
      <c r="Q138" s="1">
        <f t="shared" si="38"/>
        <v>0.02016</v>
      </c>
      <c r="S138">
        <f t="shared" si="45"/>
        <v>0.397</v>
      </c>
    </row>
    <row r="139" ht="14.4" spans="1:19">
      <c r="A139" s="6" t="s">
        <v>534</v>
      </c>
      <c r="B139" s="78" t="s">
        <v>482</v>
      </c>
      <c r="C139" s="38" t="s">
        <v>560</v>
      </c>
      <c r="D139" s="41">
        <v>5056592203966</v>
      </c>
      <c r="E139" s="17" t="s">
        <v>550</v>
      </c>
      <c r="F139" s="18">
        <v>10</v>
      </c>
      <c r="G139" s="43">
        <v>40</v>
      </c>
      <c r="H139" s="20" t="s">
        <v>535</v>
      </c>
      <c r="I139" s="21">
        <f t="shared" si="41"/>
        <v>319</v>
      </c>
      <c r="J139" s="21" t="s">
        <v>530</v>
      </c>
      <c r="K139" s="21">
        <f t="shared" si="42"/>
        <v>322</v>
      </c>
      <c r="L139" s="21">
        <f t="shared" si="46"/>
        <v>4</v>
      </c>
      <c r="M139" s="31">
        <f t="shared" si="43"/>
        <v>4.62</v>
      </c>
      <c r="N139" s="64">
        <f>0.402*F139</f>
        <v>4.02</v>
      </c>
      <c r="O139" s="11">
        <f t="shared" si="44"/>
        <v>8</v>
      </c>
      <c r="Q139" s="1">
        <f t="shared" si="38"/>
        <v>0.08064</v>
      </c>
      <c r="S139">
        <f t="shared" si="45"/>
        <v>0.402</v>
      </c>
    </row>
    <row r="140" ht="14.4" spans="1:19">
      <c r="A140" s="6" t="s">
        <v>534</v>
      </c>
      <c r="B140" s="78" t="s">
        <v>484</v>
      </c>
      <c r="C140" s="38" t="s">
        <v>561</v>
      </c>
      <c r="D140" s="41">
        <v>5056592203973</v>
      </c>
      <c r="E140" s="17" t="s">
        <v>545</v>
      </c>
      <c r="F140" s="18">
        <v>10</v>
      </c>
      <c r="G140" s="43">
        <v>70</v>
      </c>
      <c r="H140" s="20" t="s">
        <v>535</v>
      </c>
      <c r="I140" s="21">
        <f t="shared" si="41"/>
        <v>323</v>
      </c>
      <c r="J140" s="21" t="s">
        <v>530</v>
      </c>
      <c r="K140" s="21">
        <f t="shared" si="42"/>
        <v>329</v>
      </c>
      <c r="L140" s="21">
        <f t="shared" si="46"/>
        <v>7</v>
      </c>
      <c r="M140" s="31">
        <f t="shared" si="43"/>
        <v>4.7</v>
      </c>
      <c r="N140" s="64">
        <f>0.41*F140</f>
        <v>4.1</v>
      </c>
      <c r="O140" s="11">
        <f>L140*2+2</f>
        <v>16</v>
      </c>
      <c r="Q140" s="1">
        <f t="shared" si="38"/>
        <v>0.14112</v>
      </c>
      <c r="S140">
        <f t="shared" si="45"/>
        <v>0.41</v>
      </c>
    </row>
    <row r="141" ht="14.4" spans="1:19">
      <c r="A141" s="6" t="s">
        <v>534</v>
      </c>
      <c r="B141" s="78" t="s">
        <v>486</v>
      </c>
      <c r="C141" s="38" t="s">
        <v>562</v>
      </c>
      <c r="D141" s="41">
        <v>5056592203980</v>
      </c>
      <c r="E141" s="17" t="s">
        <v>546</v>
      </c>
      <c r="F141" s="18">
        <v>10</v>
      </c>
      <c r="G141" s="43">
        <v>30</v>
      </c>
      <c r="H141" s="20" t="s">
        <v>535</v>
      </c>
      <c r="I141" s="21">
        <f t="shared" si="41"/>
        <v>330</v>
      </c>
      <c r="J141" s="21" t="s">
        <v>530</v>
      </c>
      <c r="K141" s="21">
        <f t="shared" si="42"/>
        <v>332</v>
      </c>
      <c r="L141" s="21">
        <f t="shared" si="46"/>
        <v>3</v>
      </c>
      <c r="M141" s="31">
        <f t="shared" si="43"/>
        <v>4.94</v>
      </c>
      <c r="N141" s="64">
        <f>0.434*F141</f>
        <v>4.34</v>
      </c>
      <c r="O141" s="11">
        <f t="shared" si="44"/>
        <v>6</v>
      </c>
      <c r="Q141" s="1">
        <f t="shared" si="38"/>
        <v>0.06048</v>
      </c>
      <c r="S141">
        <f t="shared" si="45"/>
        <v>0.434</v>
      </c>
    </row>
    <row r="142" ht="14.4" spans="1:19">
      <c r="A142" s="6" t="s">
        <v>534</v>
      </c>
      <c r="B142" s="78" t="s">
        <v>488</v>
      </c>
      <c r="C142" s="38" t="s">
        <v>563</v>
      </c>
      <c r="D142" s="41">
        <v>5056592203997</v>
      </c>
      <c r="E142" s="17" t="s">
        <v>547</v>
      </c>
      <c r="F142" s="18">
        <v>10</v>
      </c>
      <c r="G142" s="43">
        <v>40</v>
      </c>
      <c r="H142" s="20" t="s">
        <v>535</v>
      </c>
      <c r="I142" s="21">
        <f t="shared" si="41"/>
        <v>333</v>
      </c>
      <c r="J142" s="21" t="s">
        <v>530</v>
      </c>
      <c r="K142" s="21">
        <f t="shared" si="42"/>
        <v>336</v>
      </c>
      <c r="L142" s="21">
        <f t="shared" si="46"/>
        <v>4</v>
      </c>
      <c r="M142" s="31">
        <f t="shared" si="43"/>
        <v>4.77</v>
      </c>
      <c r="N142" s="64">
        <f>0.417*F142</f>
        <v>4.17</v>
      </c>
      <c r="O142" s="11">
        <f t="shared" si="44"/>
        <v>8</v>
      </c>
      <c r="Q142" s="1">
        <f t="shared" si="38"/>
        <v>0.08064</v>
      </c>
      <c r="S142">
        <f t="shared" si="45"/>
        <v>0.417</v>
      </c>
    </row>
    <row r="143" ht="14.4" spans="1:19">
      <c r="A143" s="6" t="s">
        <v>534</v>
      </c>
      <c r="B143" s="78" t="s">
        <v>490</v>
      </c>
      <c r="C143" s="38" t="s">
        <v>564</v>
      </c>
      <c r="D143" s="41">
        <v>5056592204000</v>
      </c>
      <c r="E143" s="17" t="s">
        <v>551</v>
      </c>
      <c r="F143" s="18">
        <v>10</v>
      </c>
      <c r="G143" s="43">
        <v>30</v>
      </c>
      <c r="H143" s="20" t="s">
        <v>535</v>
      </c>
      <c r="I143" s="21">
        <f t="shared" si="41"/>
        <v>337</v>
      </c>
      <c r="J143" s="21" t="s">
        <v>530</v>
      </c>
      <c r="K143" s="21">
        <f t="shared" si="42"/>
        <v>339</v>
      </c>
      <c r="L143" s="21">
        <f t="shared" si="46"/>
        <v>3</v>
      </c>
      <c r="M143" s="31">
        <f t="shared" si="43"/>
        <v>4.91</v>
      </c>
      <c r="N143" s="64">
        <f>0.431*F143</f>
        <v>4.31</v>
      </c>
      <c r="O143" s="11">
        <f t="shared" si="44"/>
        <v>6</v>
      </c>
      <c r="Q143" s="1">
        <f t="shared" si="38"/>
        <v>0.06048</v>
      </c>
      <c r="S143">
        <f t="shared" si="45"/>
        <v>0.431</v>
      </c>
    </row>
    <row r="144" ht="14.4" spans="1:19">
      <c r="A144" s="6" t="s">
        <v>534</v>
      </c>
      <c r="B144" s="78" t="s">
        <v>492</v>
      </c>
      <c r="C144" s="38" t="s">
        <v>565</v>
      </c>
      <c r="D144" s="41">
        <v>5056592204017</v>
      </c>
      <c r="E144" s="17" t="s">
        <v>555</v>
      </c>
      <c r="F144" s="18">
        <v>10</v>
      </c>
      <c r="G144" s="43">
        <v>10</v>
      </c>
      <c r="H144" s="20" t="s">
        <v>535</v>
      </c>
      <c r="I144" s="21">
        <f t="shared" si="41"/>
        <v>340</v>
      </c>
      <c r="J144" s="21" t="s">
        <v>530</v>
      </c>
      <c r="K144" s="21">
        <f t="shared" si="42"/>
        <v>340</v>
      </c>
      <c r="L144" s="21">
        <f t="shared" si="46"/>
        <v>1</v>
      </c>
      <c r="M144" s="31">
        <f t="shared" si="43"/>
        <v>5.09</v>
      </c>
      <c r="N144" s="64">
        <f>0.449*F144</f>
        <v>4.49</v>
      </c>
      <c r="O144" s="11">
        <f t="shared" si="44"/>
        <v>2</v>
      </c>
      <c r="Q144" s="1">
        <f t="shared" si="38"/>
        <v>0.02016</v>
      </c>
      <c r="S144">
        <f t="shared" si="45"/>
        <v>0.449</v>
      </c>
    </row>
    <row r="145" ht="14.4" spans="1:19">
      <c r="A145" s="6" t="s">
        <v>534</v>
      </c>
      <c r="B145" s="78" t="s">
        <v>494</v>
      </c>
      <c r="C145" s="38" t="s">
        <v>566</v>
      </c>
      <c r="D145" s="41">
        <v>5056592204024</v>
      </c>
      <c r="E145" s="17" t="s">
        <v>552</v>
      </c>
      <c r="F145" s="18">
        <v>10</v>
      </c>
      <c r="G145" s="43">
        <v>20</v>
      </c>
      <c r="H145" s="20" t="s">
        <v>535</v>
      </c>
      <c r="I145" s="21">
        <f t="shared" si="41"/>
        <v>341</v>
      </c>
      <c r="J145" s="21" t="s">
        <v>530</v>
      </c>
      <c r="K145" s="21">
        <f t="shared" si="42"/>
        <v>342</v>
      </c>
      <c r="L145" s="21">
        <f t="shared" si="46"/>
        <v>2</v>
      </c>
      <c r="M145" s="31">
        <f t="shared" si="43"/>
        <v>5.03</v>
      </c>
      <c r="N145" s="64">
        <f>0.443*F145</f>
        <v>4.43</v>
      </c>
      <c r="O145" s="11">
        <f t="shared" si="44"/>
        <v>4</v>
      </c>
      <c r="Q145" s="1">
        <f t="shared" si="38"/>
        <v>0.04032</v>
      </c>
      <c r="S145">
        <f t="shared" si="45"/>
        <v>0.443</v>
      </c>
    </row>
    <row r="146" ht="14.4" spans="1:19">
      <c r="A146" s="6" t="s">
        <v>534</v>
      </c>
      <c r="B146" s="78" t="s">
        <v>496</v>
      </c>
      <c r="C146" s="38" t="s">
        <v>567</v>
      </c>
      <c r="D146" s="41">
        <v>5056592204031</v>
      </c>
      <c r="E146" s="17" t="s">
        <v>553</v>
      </c>
      <c r="F146" s="18">
        <v>10</v>
      </c>
      <c r="G146" s="43">
        <v>20</v>
      </c>
      <c r="H146" s="20" t="s">
        <v>535</v>
      </c>
      <c r="I146" s="21">
        <f t="shared" si="41"/>
        <v>343</v>
      </c>
      <c r="J146" s="21" t="s">
        <v>530</v>
      </c>
      <c r="K146" s="21">
        <f t="shared" si="42"/>
        <v>344</v>
      </c>
      <c r="L146" s="21">
        <f t="shared" si="46"/>
        <v>2</v>
      </c>
      <c r="M146" s="31">
        <f t="shared" si="43"/>
        <v>5.22</v>
      </c>
      <c r="N146" s="64">
        <f>0.462*F146</f>
        <v>4.62</v>
      </c>
      <c r="O146" s="11">
        <f t="shared" si="44"/>
        <v>4</v>
      </c>
      <c r="Q146" s="1">
        <f t="shared" si="38"/>
        <v>0.04032</v>
      </c>
      <c r="S146">
        <f t="shared" si="45"/>
        <v>0.462</v>
      </c>
    </row>
    <row r="147" ht="14.4" spans="1:19">
      <c r="A147" s="6" t="s">
        <v>534</v>
      </c>
      <c r="B147" s="78" t="s">
        <v>498</v>
      </c>
      <c r="C147" s="38" t="s">
        <v>568</v>
      </c>
      <c r="D147" s="41">
        <v>5056592204048</v>
      </c>
      <c r="E147" s="17" t="s">
        <v>554</v>
      </c>
      <c r="F147" s="18">
        <v>10</v>
      </c>
      <c r="G147" s="43">
        <v>30</v>
      </c>
      <c r="H147" s="20" t="s">
        <v>535</v>
      </c>
      <c r="I147" s="21">
        <f t="shared" si="41"/>
        <v>345</v>
      </c>
      <c r="J147" s="21" t="s">
        <v>530</v>
      </c>
      <c r="K147" s="21">
        <f t="shared" si="42"/>
        <v>347</v>
      </c>
      <c r="L147" s="21">
        <f t="shared" si="46"/>
        <v>3</v>
      </c>
      <c r="M147" s="31">
        <f t="shared" si="43"/>
        <v>5.31</v>
      </c>
      <c r="N147" s="64">
        <f>0.471*F147</f>
        <v>4.71</v>
      </c>
      <c r="O147" s="11">
        <f t="shared" si="44"/>
        <v>6</v>
      </c>
      <c r="Q147" s="1">
        <f t="shared" ref="Q147:Q155" si="47">0.48*0.35*0.12*L147</f>
        <v>0.06048</v>
      </c>
      <c r="S147">
        <f t="shared" si="45"/>
        <v>0.471</v>
      </c>
    </row>
    <row r="148" ht="14.4" spans="1:19">
      <c r="A148" s="6" t="s">
        <v>534</v>
      </c>
      <c r="B148" s="78" t="s">
        <v>500</v>
      </c>
      <c r="C148" s="38" t="s">
        <v>569</v>
      </c>
      <c r="D148" s="41">
        <v>5056592204055</v>
      </c>
      <c r="E148" s="17" t="s">
        <v>556</v>
      </c>
      <c r="F148" s="18">
        <v>10</v>
      </c>
      <c r="G148" s="43">
        <v>10</v>
      </c>
      <c r="H148" s="20" t="s">
        <v>535</v>
      </c>
      <c r="I148" s="21">
        <f t="shared" si="41"/>
        <v>348</v>
      </c>
      <c r="J148" s="21" t="s">
        <v>530</v>
      </c>
      <c r="K148" s="21">
        <f t="shared" si="42"/>
        <v>348</v>
      </c>
      <c r="L148" s="21">
        <f t="shared" si="46"/>
        <v>1</v>
      </c>
      <c r="M148" s="31">
        <f t="shared" si="43"/>
        <v>5.48</v>
      </c>
      <c r="N148" s="64">
        <f>0.488*F148</f>
        <v>4.88</v>
      </c>
      <c r="O148" s="11">
        <f t="shared" si="44"/>
        <v>2</v>
      </c>
      <c r="Q148" s="1">
        <f t="shared" si="47"/>
        <v>0.02016</v>
      </c>
      <c r="S148">
        <f t="shared" si="45"/>
        <v>0.488</v>
      </c>
    </row>
    <row r="149" ht="14.4" spans="1:19">
      <c r="A149" s="6" t="s">
        <v>534</v>
      </c>
      <c r="B149" s="78" t="s">
        <v>502</v>
      </c>
      <c r="C149" s="38" t="s">
        <v>570</v>
      </c>
      <c r="D149" s="41">
        <v>5056592204062</v>
      </c>
      <c r="E149" s="17" t="s">
        <v>557</v>
      </c>
      <c r="F149" s="42">
        <v>10</v>
      </c>
      <c r="G149" s="43">
        <v>10</v>
      </c>
      <c r="H149" s="79" t="s">
        <v>535</v>
      </c>
      <c r="I149" s="31">
        <f t="shared" si="41"/>
        <v>349</v>
      </c>
      <c r="J149" s="31" t="s">
        <v>530</v>
      </c>
      <c r="K149" s="31">
        <f t="shared" si="42"/>
        <v>349</v>
      </c>
      <c r="L149" s="31">
        <f t="shared" si="46"/>
        <v>1</v>
      </c>
      <c r="M149" s="31">
        <f t="shared" si="43"/>
        <v>5.63</v>
      </c>
      <c r="N149" s="69">
        <f>0.503*F149</f>
        <v>5.03</v>
      </c>
      <c r="O149" s="11">
        <f t="shared" si="44"/>
        <v>2</v>
      </c>
      <c r="Q149" s="1">
        <f t="shared" si="47"/>
        <v>0.02016</v>
      </c>
      <c r="S149">
        <f t="shared" si="45"/>
        <v>0.503</v>
      </c>
    </row>
    <row r="150" ht="14.4" spans="1:19">
      <c r="A150" s="6" t="s">
        <v>534</v>
      </c>
      <c r="B150" s="63" t="s">
        <v>504</v>
      </c>
      <c r="C150" s="15" t="s">
        <v>505</v>
      </c>
      <c r="D150" s="16">
        <v>5056592204581</v>
      </c>
      <c r="E150" s="18">
        <v>8</v>
      </c>
      <c r="F150" s="42">
        <v>5</v>
      </c>
      <c r="G150" s="43">
        <v>5</v>
      </c>
      <c r="H150" s="79" t="s">
        <v>535</v>
      </c>
      <c r="I150" s="31">
        <f t="shared" si="41"/>
        <v>350</v>
      </c>
      <c r="J150" s="31" t="s">
        <v>530</v>
      </c>
      <c r="K150" s="31">
        <f t="shared" si="42"/>
        <v>350</v>
      </c>
      <c r="L150" s="31">
        <f t="shared" si="46"/>
        <v>1</v>
      </c>
      <c r="M150" s="31">
        <f t="shared" si="43"/>
        <v>1.76</v>
      </c>
      <c r="N150" s="69">
        <v>1.16</v>
      </c>
      <c r="O150" s="11">
        <f t="shared" si="44"/>
        <v>2</v>
      </c>
      <c r="Q150" s="1">
        <f t="shared" si="47"/>
        <v>0.02016</v>
      </c>
      <c r="S150">
        <f t="shared" si="45"/>
        <v>0.232</v>
      </c>
    </row>
    <row r="151" ht="14.4" spans="1:19">
      <c r="A151" s="6" t="s">
        <v>534</v>
      </c>
      <c r="B151" s="63" t="s">
        <v>506</v>
      </c>
      <c r="C151" s="15" t="s">
        <v>507</v>
      </c>
      <c r="D151" s="16">
        <v>5056592204598</v>
      </c>
      <c r="E151" s="18">
        <v>10</v>
      </c>
      <c r="F151" s="42">
        <v>10</v>
      </c>
      <c r="G151" s="43">
        <v>10</v>
      </c>
      <c r="H151" s="79" t="s">
        <v>535</v>
      </c>
      <c r="I151" s="31">
        <f t="shared" si="41"/>
        <v>351</v>
      </c>
      <c r="J151" s="31" t="s">
        <v>530</v>
      </c>
      <c r="K151" s="31">
        <f t="shared" si="42"/>
        <v>351</v>
      </c>
      <c r="L151" s="31">
        <f t="shared" si="46"/>
        <v>1</v>
      </c>
      <c r="M151" s="31">
        <f t="shared" si="43"/>
        <v>3</v>
      </c>
      <c r="N151" s="69">
        <v>2.4</v>
      </c>
      <c r="O151" s="11">
        <f t="shared" si="44"/>
        <v>2</v>
      </c>
      <c r="Q151" s="1">
        <f t="shared" si="47"/>
        <v>0.02016</v>
      </c>
      <c r="S151">
        <f t="shared" si="45"/>
        <v>0.24</v>
      </c>
    </row>
    <row r="152" ht="14.4" spans="1:19">
      <c r="A152" s="6" t="s">
        <v>534</v>
      </c>
      <c r="B152" s="63" t="s">
        <v>508</v>
      </c>
      <c r="C152" s="15" t="s">
        <v>509</v>
      </c>
      <c r="D152" s="16">
        <v>5056592204604</v>
      </c>
      <c r="E152" s="18">
        <v>12</v>
      </c>
      <c r="F152" s="42">
        <v>10</v>
      </c>
      <c r="G152" s="43">
        <v>10</v>
      </c>
      <c r="H152" s="79" t="s">
        <v>535</v>
      </c>
      <c r="I152" s="31">
        <f t="shared" si="41"/>
        <v>352</v>
      </c>
      <c r="J152" s="31" t="s">
        <v>530</v>
      </c>
      <c r="K152" s="31">
        <f t="shared" si="42"/>
        <v>352</v>
      </c>
      <c r="L152" s="31">
        <f t="shared" si="46"/>
        <v>1</v>
      </c>
      <c r="M152" s="31">
        <f t="shared" si="43"/>
        <v>3.08</v>
      </c>
      <c r="N152" s="69">
        <v>2.48</v>
      </c>
      <c r="O152" s="11">
        <f t="shared" si="44"/>
        <v>2</v>
      </c>
      <c r="Q152" s="1">
        <f t="shared" si="47"/>
        <v>0.02016</v>
      </c>
      <c r="S152">
        <f t="shared" si="45"/>
        <v>0.248</v>
      </c>
    </row>
    <row r="153" ht="14.4" spans="1:19">
      <c r="A153" s="6" t="s">
        <v>534</v>
      </c>
      <c r="B153" s="63" t="s">
        <v>510</v>
      </c>
      <c r="C153" s="15" t="s">
        <v>511</v>
      </c>
      <c r="D153" s="16">
        <v>5056592204611</v>
      </c>
      <c r="E153" s="18">
        <v>14</v>
      </c>
      <c r="F153" s="42">
        <v>10</v>
      </c>
      <c r="G153" s="43">
        <v>10</v>
      </c>
      <c r="H153" s="79" t="s">
        <v>535</v>
      </c>
      <c r="I153" s="31">
        <f t="shared" si="41"/>
        <v>353</v>
      </c>
      <c r="J153" s="31" t="s">
        <v>530</v>
      </c>
      <c r="K153" s="31">
        <f t="shared" si="42"/>
        <v>353</v>
      </c>
      <c r="L153" s="31">
        <f t="shared" si="46"/>
        <v>1</v>
      </c>
      <c r="M153" s="31">
        <f t="shared" si="43"/>
        <v>3.16</v>
      </c>
      <c r="N153" s="69">
        <v>2.56</v>
      </c>
      <c r="O153" s="11">
        <f t="shared" si="44"/>
        <v>2</v>
      </c>
      <c r="Q153" s="1">
        <f t="shared" si="47"/>
        <v>0.02016</v>
      </c>
      <c r="S153">
        <f t="shared" si="45"/>
        <v>0.256</v>
      </c>
    </row>
    <row r="154" ht="14.4" spans="1:19">
      <c r="A154" s="6" t="s">
        <v>534</v>
      </c>
      <c r="B154" s="63" t="s">
        <v>512</v>
      </c>
      <c r="C154" s="15" t="s">
        <v>513</v>
      </c>
      <c r="D154" s="16">
        <v>5056592204628</v>
      </c>
      <c r="E154" s="18">
        <v>16</v>
      </c>
      <c r="F154" s="42">
        <v>10</v>
      </c>
      <c r="G154" s="43">
        <v>10</v>
      </c>
      <c r="H154" s="79" t="s">
        <v>535</v>
      </c>
      <c r="I154" s="31">
        <f t="shared" si="41"/>
        <v>354</v>
      </c>
      <c r="J154" s="31" t="s">
        <v>530</v>
      </c>
      <c r="K154" s="31">
        <f t="shared" si="42"/>
        <v>354</v>
      </c>
      <c r="L154" s="31">
        <f t="shared" ref="L154:L155" si="48">G154/F154</f>
        <v>1</v>
      </c>
      <c r="M154" s="31">
        <f t="shared" si="43"/>
        <v>3.24</v>
      </c>
      <c r="N154" s="69">
        <v>2.64</v>
      </c>
      <c r="O154" s="11">
        <f t="shared" si="44"/>
        <v>2</v>
      </c>
      <c r="Q154" s="1">
        <f t="shared" si="47"/>
        <v>0.02016</v>
      </c>
      <c r="S154">
        <f t="shared" si="45"/>
        <v>0.264</v>
      </c>
    </row>
    <row r="155" ht="14.4" spans="1:19">
      <c r="A155" s="6" t="s">
        <v>534</v>
      </c>
      <c r="B155" s="80" t="s">
        <v>514</v>
      </c>
      <c r="C155" s="81" t="s">
        <v>515</v>
      </c>
      <c r="D155" s="82">
        <v>5056592204635</v>
      </c>
      <c r="E155" s="83">
        <v>18</v>
      </c>
      <c r="F155" s="84">
        <v>5</v>
      </c>
      <c r="G155" s="85">
        <v>5</v>
      </c>
      <c r="H155" s="86" t="s">
        <v>535</v>
      </c>
      <c r="I155" s="50">
        <f t="shared" si="41"/>
        <v>355</v>
      </c>
      <c r="J155" s="50" t="s">
        <v>530</v>
      </c>
      <c r="K155" s="50">
        <f t="shared" si="42"/>
        <v>355</v>
      </c>
      <c r="L155" s="50">
        <f t="shared" si="48"/>
        <v>1</v>
      </c>
      <c r="M155" s="31">
        <f t="shared" si="43"/>
        <v>1.96</v>
      </c>
      <c r="N155" s="87">
        <v>1.36</v>
      </c>
      <c r="O155" s="11">
        <f t="shared" si="44"/>
        <v>2</v>
      </c>
      <c r="Q155" s="1">
        <f t="shared" si="47"/>
        <v>0.02016</v>
      </c>
      <c r="S155">
        <f t="shared" si="45"/>
        <v>0.272</v>
      </c>
    </row>
    <row r="156" ht="14.4" spans="1:19">
      <c r="B156" s="88"/>
      <c r="C156" s="89"/>
      <c r="D156" s="90"/>
      <c r="E156" s="91"/>
      <c r="F156" s="91"/>
      <c r="G156" s="92">
        <f>SUM(G3:G155)</f>
        <v>5450</v>
      </c>
      <c r="H156" s="93">
        <f>Q156</f>
        <v>8.03555999999999</v>
      </c>
      <c r="I156" s="54"/>
      <c r="J156" s="54"/>
      <c r="K156" s="54"/>
      <c r="L156" s="54">
        <f>SUM(L3:L155)</f>
        <v>355</v>
      </c>
      <c r="M156" s="55"/>
      <c r="N156" s="54"/>
      <c r="O156" s="11">
        <f>SUM(O3:O155)</f>
        <v>754</v>
      </c>
      <c r="Q156" s="1">
        <f>SUM(Q3:Q155)</f>
        <v>8.03555999999999</v>
      </c>
    </row>
    <row r="157" spans="1:19">
      <c r="B157" s="94"/>
      <c r="C157" s="94"/>
      <c r="D157" s="94"/>
      <c r="E157" s="95"/>
      <c r="F157" s="94"/>
      <c r="G157" s="94"/>
      <c r="H157" s="94"/>
      <c r="I157" s="2"/>
      <c r="J157" s="94"/>
      <c r="K157" s="2"/>
      <c r="L157" s="2"/>
      <c r="M157" s="96"/>
      <c r="N157" s="2"/>
      <c r="Q157" s="1"/>
    </row>
    <row r="158" spans="1:19">
      <c r="Q158" s="1"/>
    </row>
    <row r="159" spans="1:19">
      <c r="Q159" s="1"/>
    </row>
    <row r="160" spans="1:19">
      <c r="Q160" s="1"/>
    </row>
    <row r="161" spans="17:17">
      <c r="Q161" s="1"/>
    </row>
    <row r="162" spans="17:17">
      <c r="Q162" s="1"/>
    </row>
    <row r="163" spans="17:17">
      <c r="Q163" s="1"/>
    </row>
    <row r="164" spans="17:17">
      <c r="Q164" s="1"/>
    </row>
    <row r="165" spans="17:17">
      <c r="Q165" s="1"/>
    </row>
    <row r="166" spans="17:17">
      <c r="Q166" s="1"/>
    </row>
    <row r="167" spans="17:17">
      <c r="Q167" s="1"/>
    </row>
  </sheetData>
  <autoFilter xmlns:etc="http://www.wps.cn/officeDocument/2017/etCustomData" ref="C1:C167" etc:filterBottomFollowUsedRange="0">
    <sortState ref="C1:C167">
      <sortCondition ref="C1:C167"/>
    </sortState>
    <extLst/>
  </autoFilter>
  <mergeCells count="3">
    <mergeCell ref="B1:C1"/>
    <mergeCell ref="D1:N1"/>
    <mergeCell ref="I2:K2"/>
  </mergeCells>
  <conditionalFormatting sqref="B3">
    <cfRule type="duplicateValues" dxfId="0" priority="2"/>
    <cfRule type="duplicateValues" dxfId="1" priority="3"/>
  </conditionalFormatting>
  <conditionalFormatting sqref="C3">
    <cfRule type="duplicateValues" dxfId="2" priority="1"/>
  </conditionalFormatting>
  <conditionalFormatting sqref="B42">
    <cfRule type="duplicateValues" dxfId="0" priority="59"/>
  </conditionalFormatting>
  <conditionalFormatting sqref="C42">
    <cfRule type="duplicateValues" dxfId="2" priority="61"/>
  </conditionalFormatting>
  <conditionalFormatting sqref="B156">
    <cfRule type="duplicateValues" dxfId="0" priority="7"/>
    <cfRule type="duplicateValues" dxfId="1" priority="8"/>
  </conditionalFormatting>
  <conditionalFormatting sqref="C156">
    <cfRule type="duplicateValues" dxfId="2" priority="9"/>
  </conditionalFormatting>
  <conditionalFormatting sqref="B4:B13">
    <cfRule type="duplicateValues" dxfId="0" priority="126"/>
    <cfRule type="duplicateValues" dxfId="1" priority="127"/>
  </conditionalFormatting>
  <conditionalFormatting sqref="B14:B15">
    <cfRule type="duplicateValues" dxfId="0" priority="62"/>
  </conditionalFormatting>
  <conditionalFormatting sqref="B18:B20">
    <cfRule type="duplicateValues" dxfId="0" priority="48"/>
    <cfRule type="duplicateValues" dxfId="1" priority="49"/>
  </conditionalFormatting>
  <conditionalFormatting sqref="B56:B58">
    <cfRule type="duplicateValues" dxfId="0" priority="38"/>
    <cfRule type="duplicateValues" dxfId="1" priority="39"/>
  </conditionalFormatting>
  <conditionalFormatting sqref="B59:B62">
    <cfRule type="duplicateValues" dxfId="0" priority="41"/>
    <cfRule type="duplicateValues" dxfId="1" priority="42"/>
  </conditionalFormatting>
  <conditionalFormatting sqref="B63:B67">
    <cfRule type="duplicateValues" dxfId="0" priority="36"/>
    <cfRule type="duplicateValues" dxfId="1" priority="37"/>
  </conditionalFormatting>
  <conditionalFormatting sqref="B68:B71">
    <cfRule type="duplicateValues" dxfId="0" priority="13"/>
    <cfRule type="duplicateValues" dxfId="1" priority="14"/>
  </conditionalFormatting>
  <conditionalFormatting sqref="B72:B80">
    <cfRule type="duplicateValues" dxfId="0" priority="16"/>
    <cfRule type="duplicateValues" dxfId="1" priority="17"/>
  </conditionalFormatting>
  <conditionalFormatting sqref="B81:B87">
    <cfRule type="duplicateValues" dxfId="0" priority="20"/>
    <cfRule type="duplicateValues" dxfId="1" priority="21"/>
  </conditionalFormatting>
  <conditionalFormatting sqref="B88:B94">
    <cfRule type="duplicateValues" dxfId="0" priority="22"/>
    <cfRule type="duplicateValues" dxfId="1" priority="23"/>
  </conditionalFormatting>
  <conditionalFormatting sqref="B95:B106">
    <cfRule type="duplicateValues" dxfId="0" priority="25"/>
    <cfRule type="duplicateValues" dxfId="1" priority="26"/>
  </conditionalFormatting>
  <conditionalFormatting sqref="B107:B112">
    <cfRule type="duplicateValues" dxfId="0" priority="28"/>
    <cfRule type="duplicateValues" dxfId="1" priority="29"/>
  </conditionalFormatting>
  <conditionalFormatting sqref="B113:B122">
    <cfRule type="duplicateValues" dxfId="0" priority="11"/>
    <cfRule type="duplicateValues" dxfId="1" priority="12"/>
  </conditionalFormatting>
  <conditionalFormatting sqref="B123:B128">
    <cfRule type="duplicateValues" dxfId="0" priority="31"/>
  </conditionalFormatting>
  <conditionalFormatting sqref="B129:B136">
    <cfRule type="duplicateValues" dxfId="0" priority="32"/>
  </conditionalFormatting>
  <conditionalFormatting sqref="B150:B155">
    <cfRule type="duplicateValues" dxfId="1" priority="4"/>
    <cfRule type="duplicateValues" dxfId="0" priority="5"/>
  </conditionalFormatting>
  <conditionalFormatting sqref="C4:C13">
    <cfRule type="duplicateValues" dxfId="2" priority="130"/>
  </conditionalFormatting>
  <conditionalFormatting sqref="C14:C15">
    <cfRule type="duplicateValues" dxfId="2" priority="64"/>
  </conditionalFormatting>
  <conditionalFormatting sqref="C18:C20">
    <cfRule type="duplicateValues" dxfId="2" priority="47"/>
  </conditionalFormatting>
  <conditionalFormatting sqref="C56:C58">
    <cfRule type="duplicateValues" dxfId="2" priority="40"/>
  </conditionalFormatting>
  <conditionalFormatting sqref="C59:C62">
    <cfRule type="duplicateValues" dxfId="2" priority="43"/>
  </conditionalFormatting>
  <conditionalFormatting sqref="C63:C67">
    <cfRule type="duplicateValues" dxfId="2" priority="35"/>
  </conditionalFormatting>
  <conditionalFormatting sqref="C68:C71">
    <cfRule type="duplicateValues" dxfId="2" priority="15"/>
  </conditionalFormatting>
  <conditionalFormatting sqref="C72:C80">
    <cfRule type="duplicateValues" dxfId="2" priority="18"/>
  </conditionalFormatting>
  <conditionalFormatting sqref="C88:C94">
    <cfRule type="duplicateValues" dxfId="2" priority="24"/>
  </conditionalFormatting>
  <conditionalFormatting sqref="C95:C106">
    <cfRule type="duplicateValues" dxfId="2" priority="27"/>
  </conditionalFormatting>
  <conditionalFormatting sqref="C107:C112">
    <cfRule type="duplicateValues" dxfId="2" priority="30"/>
  </conditionalFormatting>
  <conditionalFormatting sqref="C113:C122">
    <cfRule type="duplicateValues" dxfId="2" priority="10"/>
  </conditionalFormatting>
  <conditionalFormatting sqref="C129:C136">
    <cfRule type="duplicateValues" dxfId="2" priority="34"/>
  </conditionalFormatting>
  <conditionalFormatting sqref="C150:C155">
    <cfRule type="duplicateValues" dxfId="2" priority="6"/>
  </conditionalFormatting>
  <conditionalFormatting sqref="B52 B24:B26 B21:B22">
    <cfRule type="duplicateValues" dxfId="0" priority="45"/>
    <cfRule type="duplicateValues" dxfId="1" priority="46"/>
  </conditionalFormatting>
  <conditionalFormatting sqref="C52 C24:C26 C21:C22">
    <cfRule type="duplicateValues" dxfId="2" priority="44"/>
  </conditionalFormatting>
  <conditionalFormatting sqref="B30 B23 B27:B28">
    <cfRule type="duplicateValues" dxfId="0" priority="50"/>
    <cfRule type="duplicateValues" dxfId="1" priority="51"/>
  </conditionalFormatting>
  <conditionalFormatting sqref="C30 C23 C27:C28">
    <cfRule type="duplicateValues" dxfId="2" priority="52"/>
  </conditionalFormatting>
  <conditionalFormatting sqref="B35:B36 B29 B31:B33">
    <cfRule type="duplicateValues" dxfId="0" priority="53"/>
    <cfRule type="duplicateValues" dxfId="1" priority="54"/>
  </conditionalFormatting>
  <conditionalFormatting sqref="C35:C36 C29 C31:C33">
    <cfRule type="duplicateValues" dxfId="2" priority="55"/>
  </conditionalFormatting>
  <conditionalFormatting sqref="B40:B41 B34 B37:B38">
    <cfRule type="duplicateValues" dxfId="0" priority="56"/>
    <cfRule type="duplicateValues" dxfId="1" priority="57"/>
  </conditionalFormatting>
  <conditionalFormatting sqref="C40:C41 C34 C37:C38">
    <cfRule type="duplicateValues" dxfId="2" priority="58"/>
  </conditionalFormatting>
  <conditionalFormatting sqref="C83:C87 C81">
    <cfRule type="duplicateValues" dxfId="2" priority="19"/>
  </conditionalFormatting>
  <pageMargins left="0.15748031496063" right="0.15748031496063" top="0.196850393700787" bottom="0.196850393700787" header="0.511811023622047" footer="0.511811023622047"/>
  <pageSetup paperSize="9" scale="55" orientation="portrait"/>
  <headerFooter/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4"/>
  <sheetViews>
    <sheetView tabSelected="1" view="pageBreakPreview" zoomScale="85" zoomScaleNormal="100" topLeftCell="A216" workbookViewId="0">
      <selection activeCell="A22" sqref="A22:A228"/>
    </sheetView>
  </sheetViews>
  <sheetFormatPr defaultColWidth="9" defaultRowHeight="13.8"/>
  <cols>
    <col min="2" max="2" width="13.1296296296296" customWidth="1"/>
    <col min="3" max="3" width="35.6296296296296" customWidth="1"/>
    <col min="4" max="4" width="16.6296296296296" customWidth="1"/>
    <col min="5" max="5" width="10.8796296296296" customWidth="1"/>
    <col min="8" max="8" width="11.6296296296296" customWidth="1"/>
    <col min="9" max="9" width="5.62962962962963" customWidth="1"/>
    <col min="10" max="10" width="3.75" customWidth="1"/>
    <col min="11" max="11" width="7.37962962962963" customWidth="1"/>
    <col min="12" max="12" width="9.12962962962963" customWidth="1"/>
    <col min="14" max="15" width="9" style="2"/>
    <col min="16" max="16" width="16.5" customWidth="1"/>
    <col min="17" max="18" width="9" hidden="1" customWidth="1"/>
  </cols>
  <sheetData>
    <row r="1" ht="24" customHeight="1" spans="1:18">
      <c r="B1" s="3" t="s">
        <v>571</v>
      </c>
      <c r="C1" s="3"/>
      <c r="D1" s="4" t="s">
        <v>517</v>
      </c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18">
      <c r="A2" s="6"/>
      <c r="B2" s="7" t="s">
        <v>0</v>
      </c>
      <c r="C2" s="7" t="s">
        <v>518</v>
      </c>
      <c r="D2" s="8" t="s">
        <v>2</v>
      </c>
      <c r="E2" s="8" t="s">
        <v>519</v>
      </c>
      <c r="F2" s="8" t="s">
        <v>572</v>
      </c>
      <c r="G2" s="8" t="s">
        <v>4</v>
      </c>
      <c r="H2" s="9" t="s">
        <v>573</v>
      </c>
      <c r="I2" s="10" t="s">
        <v>523</v>
      </c>
      <c r="J2" s="10"/>
      <c r="K2" s="10"/>
      <c r="L2" s="11" t="s">
        <v>524</v>
      </c>
      <c r="M2" s="12" t="s">
        <v>525</v>
      </c>
      <c r="N2" s="13" t="s">
        <v>526</v>
      </c>
      <c r="O2" s="13" t="s">
        <v>574</v>
      </c>
    </row>
    <row r="3" ht="14.4" spans="1:18">
      <c r="A3" s="6" t="s">
        <v>528</v>
      </c>
      <c r="B3" s="14" t="s">
        <v>6</v>
      </c>
      <c r="C3" s="15" t="s">
        <v>7</v>
      </c>
      <c r="D3" s="16">
        <v>887513040620</v>
      </c>
      <c r="E3" s="17"/>
      <c r="F3" s="18">
        <v>100</v>
      </c>
      <c r="G3" s="19">
        <v>700</v>
      </c>
      <c r="H3" s="20" t="s">
        <v>529</v>
      </c>
      <c r="I3" s="11">
        <f t="shared" ref="I3" si="0">K2+1</f>
        <v>1</v>
      </c>
      <c r="J3" s="11" t="s">
        <v>530</v>
      </c>
      <c r="K3" s="11">
        <f t="shared" ref="K3" si="1">L3+K2</f>
        <v>7</v>
      </c>
      <c r="L3" s="11">
        <f t="shared" ref="L3" si="2">G3/F3</f>
        <v>7</v>
      </c>
      <c r="M3" s="21">
        <v>21</v>
      </c>
      <c r="N3" s="22">
        <v>20</v>
      </c>
      <c r="O3" s="22">
        <f>L3*2+2</f>
        <v>16</v>
      </c>
      <c r="Q3">
        <f>0.6*0.3*0.4*L3</f>
        <v>0.504</v>
      </c>
      <c r="R3">
        <f>N3/F3</f>
        <v>0.2</v>
      </c>
    </row>
    <row r="4" s="1" customFormat="1" ht="83.25" customHeight="1" spans="1:18">
      <c r="A4" s="23" t="s">
        <v>531</v>
      </c>
      <c r="B4" s="24" t="s">
        <v>8</v>
      </c>
      <c r="C4" s="25" t="s">
        <v>9</v>
      </c>
      <c r="D4" s="26">
        <v>887513055259</v>
      </c>
      <c r="E4" s="27"/>
      <c r="F4" s="28">
        <v>50</v>
      </c>
      <c r="G4" s="29">
        <v>150</v>
      </c>
      <c r="H4" s="30" t="s">
        <v>532</v>
      </c>
      <c r="I4" s="21">
        <f t="shared" ref="I4" si="3">K3+1</f>
        <v>8</v>
      </c>
      <c r="J4" s="21" t="s">
        <v>530</v>
      </c>
      <c r="K4" s="21">
        <f t="shared" ref="K4" si="4">L4+K3</f>
        <v>10</v>
      </c>
      <c r="L4" s="21">
        <f t="shared" ref="L4" si="5">G4/F4</f>
        <v>3</v>
      </c>
      <c r="M4" s="21">
        <f>N4+0.6</f>
        <v>4.6</v>
      </c>
      <c r="N4" s="31">
        <f>0.08*F4</f>
        <v>4</v>
      </c>
      <c r="O4" s="22">
        <f t="shared" ref="O4:O66" si="6">L4*2</f>
        <v>6</v>
      </c>
      <c r="Q4" s="1">
        <f>0.48*0.35*0.225*L4</f>
        <v>0.1134</v>
      </c>
      <c r="R4">
        <f t="shared" ref="R4:R67" si="7">N4/F4</f>
        <v>0.08</v>
      </c>
    </row>
    <row r="5" s="1" customFormat="1" ht="83.25" customHeight="1" spans="1:18">
      <c r="A5" s="23" t="s">
        <v>531</v>
      </c>
      <c r="B5" s="24" t="s">
        <v>10</v>
      </c>
      <c r="C5" s="25" t="s">
        <v>11</v>
      </c>
      <c r="D5" s="26">
        <v>887513055235</v>
      </c>
      <c r="E5" s="27"/>
      <c r="F5" s="28">
        <v>50</v>
      </c>
      <c r="G5" s="29">
        <v>600</v>
      </c>
      <c r="H5" s="30" t="s">
        <v>532</v>
      </c>
      <c r="I5" s="21">
        <f t="shared" ref="I5:I21" si="8">K4+1</f>
        <v>11</v>
      </c>
      <c r="J5" s="21" t="s">
        <v>530</v>
      </c>
      <c r="K5" s="21">
        <f t="shared" ref="K5:K21" si="9">L5+K4</f>
        <v>22</v>
      </c>
      <c r="L5" s="21">
        <f t="shared" ref="L5:L21" si="10">G5/F5</f>
        <v>12</v>
      </c>
      <c r="M5" s="21">
        <f t="shared" ref="M5:M21" si="11">N5+0.6</f>
        <v>4.6</v>
      </c>
      <c r="N5" s="31">
        <f t="shared" ref="N5:N21" si="12">0.08*F5</f>
        <v>4</v>
      </c>
      <c r="O5" s="22">
        <f>L5*2+2</f>
        <v>26</v>
      </c>
      <c r="Q5" s="1">
        <f t="shared" ref="Q5:Q21" si="13">0.48*0.35*0.225*L5</f>
        <v>0.4536</v>
      </c>
      <c r="R5">
        <f t="shared" si="7"/>
        <v>0.08</v>
      </c>
    </row>
    <row r="6" s="1" customFormat="1" ht="83.25" customHeight="1" spans="1:18">
      <c r="A6" s="23" t="s">
        <v>531</v>
      </c>
      <c r="B6" s="24" t="s">
        <v>12</v>
      </c>
      <c r="C6" s="25" t="s">
        <v>13</v>
      </c>
      <c r="D6" s="26">
        <v>887513055167</v>
      </c>
      <c r="E6" s="27"/>
      <c r="F6" s="28">
        <v>50</v>
      </c>
      <c r="G6" s="29">
        <v>50</v>
      </c>
      <c r="H6" s="30" t="s">
        <v>532</v>
      </c>
      <c r="I6" s="21">
        <f t="shared" si="8"/>
        <v>23</v>
      </c>
      <c r="J6" s="21" t="s">
        <v>530</v>
      </c>
      <c r="K6" s="21">
        <f t="shared" si="9"/>
        <v>23</v>
      </c>
      <c r="L6" s="21">
        <f t="shared" si="10"/>
        <v>1</v>
      </c>
      <c r="M6" s="21">
        <f t="shared" si="11"/>
        <v>4.6</v>
      </c>
      <c r="N6" s="31">
        <f t="shared" si="12"/>
        <v>4</v>
      </c>
      <c r="O6" s="22">
        <f t="shared" si="6"/>
        <v>2</v>
      </c>
      <c r="Q6" s="1">
        <f t="shared" si="13"/>
        <v>0.0378</v>
      </c>
      <c r="R6">
        <f t="shared" si="7"/>
        <v>0.08</v>
      </c>
    </row>
    <row r="7" s="1" customFormat="1" ht="83.25" customHeight="1" spans="1:18">
      <c r="A7" s="23" t="s">
        <v>531</v>
      </c>
      <c r="B7" s="24" t="s">
        <v>14</v>
      </c>
      <c r="C7" s="25" t="s">
        <v>15</v>
      </c>
      <c r="D7" s="26">
        <v>887513082095</v>
      </c>
      <c r="E7" s="27"/>
      <c r="F7" s="28">
        <v>50</v>
      </c>
      <c r="G7" s="29">
        <v>50</v>
      </c>
      <c r="H7" s="30" t="s">
        <v>532</v>
      </c>
      <c r="I7" s="21">
        <f t="shared" si="8"/>
        <v>24</v>
      </c>
      <c r="J7" s="21" t="s">
        <v>530</v>
      </c>
      <c r="K7" s="21">
        <f t="shared" si="9"/>
        <v>24</v>
      </c>
      <c r="L7" s="21">
        <f t="shared" si="10"/>
        <v>1</v>
      </c>
      <c r="M7" s="21">
        <f t="shared" si="11"/>
        <v>4.6</v>
      </c>
      <c r="N7" s="31">
        <f t="shared" si="12"/>
        <v>4</v>
      </c>
      <c r="O7" s="22">
        <f t="shared" si="6"/>
        <v>2</v>
      </c>
      <c r="Q7" s="1">
        <f t="shared" si="13"/>
        <v>0.0378</v>
      </c>
      <c r="R7">
        <f t="shared" si="7"/>
        <v>0.08</v>
      </c>
    </row>
    <row r="8" s="1" customFormat="1" ht="83.25" customHeight="1" spans="1:18">
      <c r="A8" s="23" t="s">
        <v>531</v>
      </c>
      <c r="B8" s="24" t="s">
        <v>16</v>
      </c>
      <c r="C8" s="25" t="s">
        <v>17</v>
      </c>
      <c r="D8" s="26">
        <v>887513055211</v>
      </c>
      <c r="E8" s="27"/>
      <c r="F8" s="28">
        <v>50</v>
      </c>
      <c r="G8" s="29">
        <v>300</v>
      </c>
      <c r="H8" s="30" t="s">
        <v>532</v>
      </c>
      <c r="I8" s="21">
        <f t="shared" si="8"/>
        <v>25</v>
      </c>
      <c r="J8" s="21" t="s">
        <v>530</v>
      </c>
      <c r="K8" s="21">
        <f t="shared" si="9"/>
        <v>30</v>
      </c>
      <c r="L8" s="21">
        <f t="shared" si="10"/>
        <v>6</v>
      </c>
      <c r="M8" s="21">
        <f t="shared" si="11"/>
        <v>4.6</v>
      </c>
      <c r="N8" s="31">
        <f t="shared" si="12"/>
        <v>4</v>
      </c>
      <c r="O8" s="22">
        <f t="shared" si="6"/>
        <v>12</v>
      </c>
      <c r="Q8" s="1">
        <f t="shared" si="13"/>
        <v>0.2268</v>
      </c>
      <c r="R8">
        <f t="shared" si="7"/>
        <v>0.08</v>
      </c>
    </row>
    <row r="9" s="1" customFormat="1" ht="83.25" customHeight="1" spans="1:18">
      <c r="A9" s="23" t="s">
        <v>531</v>
      </c>
      <c r="B9" s="24" t="s">
        <v>18</v>
      </c>
      <c r="C9" s="25" t="s">
        <v>19</v>
      </c>
      <c r="D9" s="26">
        <v>887513081623</v>
      </c>
      <c r="E9" s="27"/>
      <c r="F9" s="28">
        <v>50</v>
      </c>
      <c r="G9" s="29">
        <v>50</v>
      </c>
      <c r="H9" s="30" t="s">
        <v>532</v>
      </c>
      <c r="I9" s="21">
        <f t="shared" si="8"/>
        <v>31</v>
      </c>
      <c r="J9" s="21" t="s">
        <v>530</v>
      </c>
      <c r="K9" s="21">
        <f t="shared" si="9"/>
        <v>31</v>
      </c>
      <c r="L9" s="21">
        <f t="shared" si="10"/>
        <v>1</v>
      </c>
      <c r="M9" s="21">
        <f t="shared" si="11"/>
        <v>4.6</v>
      </c>
      <c r="N9" s="31">
        <f t="shared" si="12"/>
        <v>4</v>
      </c>
      <c r="O9" s="22">
        <f t="shared" si="6"/>
        <v>2</v>
      </c>
      <c r="Q9" s="1">
        <f t="shared" si="13"/>
        <v>0.0378</v>
      </c>
      <c r="R9">
        <f t="shared" si="7"/>
        <v>0.08</v>
      </c>
    </row>
    <row r="10" s="1" customFormat="1" ht="83.25" customHeight="1" spans="1:18">
      <c r="A10" s="23" t="s">
        <v>531</v>
      </c>
      <c r="B10" s="24" t="s">
        <v>20</v>
      </c>
      <c r="C10" s="25" t="s">
        <v>21</v>
      </c>
      <c r="D10" s="26">
        <v>887513055174</v>
      </c>
      <c r="E10" s="27"/>
      <c r="F10" s="28">
        <v>50</v>
      </c>
      <c r="G10" s="29">
        <v>500</v>
      </c>
      <c r="H10" s="30" t="s">
        <v>532</v>
      </c>
      <c r="I10" s="21">
        <f t="shared" si="8"/>
        <v>32</v>
      </c>
      <c r="J10" s="21" t="s">
        <v>530</v>
      </c>
      <c r="K10" s="21">
        <f t="shared" si="9"/>
        <v>41</v>
      </c>
      <c r="L10" s="21">
        <f t="shared" si="10"/>
        <v>10</v>
      </c>
      <c r="M10" s="21">
        <f t="shared" si="11"/>
        <v>4.6</v>
      </c>
      <c r="N10" s="31">
        <f t="shared" si="12"/>
        <v>4</v>
      </c>
      <c r="O10" s="22">
        <f>L10*2+2</f>
        <v>22</v>
      </c>
      <c r="Q10" s="1">
        <f t="shared" si="13"/>
        <v>0.378</v>
      </c>
      <c r="R10">
        <f t="shared" si="7"/>
        <v>0.08</v>
      </c>
    </row>
    <row r="11" s="1" customFormat="1" ht="83.25" customHeight="1" spans="1:18">
      <c r="A11" s="23" t="s">
        <v>531</v>
      </c>
      <c r="B11" s="24" t="s">
        <v>22</v>
      </c>
      <c r="C11" s="25" t="s">
        <v>23</v>
      </c>
      <c r="D11" s="26">
        <v>887513081630</v>
      </c>
      <c r="E11" s="27"/>
      <c r="F11" s="28">
        <v>50</v>
      </c>
      <c r="G11" s="29">
        <v>50</v>
      </c>
      <c r="H11" s="30" t="s">
        <v>532</v>
      </c>
      <c r="I11" s="21">
        <f t="shared" si="8"/>
        <v>42</v>
      </c>
      <c r="J11" s="21" t="s">
        <v>530</v>
      </c>
      <c r="K11" s="21">
        <f t="shared" si="9"/>
        <v>42</v>
      </c>
      <c r="L11" s="21">
        <f t="shared" si="10"/>
        <v>1</v>
      </c>
      <c r="M11" s="21">
        <f t="shared" si="11"/>
        <v>4.6</v>
      </c>
      <c r="N11" s="31">
        <f t="shared" si="12"/>
        <v>4</v>
      </c>
      <c r="O11" s="22">
        <f t="shared" si="6"/>
        <v>2</v>
      </c>
      <c r="Q11" s="1">
        <f t="shared" si="13"/>
        <v>0.0378</v>
      </c>
      <c r="R11">
        <f t="shared" si="7"/>
        <v>0.08</v>
      </c>
    </row>
    <row r="12" s="1" customFormat="1" ht="83.25" customHeight="1" spans="1:18">
      <c r="A12" s="23" t="s">
        <v>531</v>
      </c>
      <c r="B12" s="24" t="s">
        <v>24</v>
      </c>
      <c r="C12" s="25" t="s">
        <v>25</v>
      </c>
      <c r="D12" s="26">
        <v>887513051282</v>
      </c>
      <c r="E12" s="27"/>
      <c r="F12" s="32">
        <f>30+20</f>
        <v>50</v>
      </c>
      <c r="G12" s="32">
        <f>30+20</f>
        <v>50</v>
      </c>
      <c r="H12" s="30" t="s">
        <v>532</v>
      </c>
      <c r="I12" s="21">
        <f t="shared" si="8"/>
        <v>43</v>
      </c>
      <c r="J12" s="21" t="s">
        <v>530</v>
      </c>
      <c r="K12" s="21">
        <f t="shared" si="9"/>
        <v>43</v>
      </c>
      <c r="L12" s="21">
        <f t="shared" si="10"/>
        <v>1</v>
      </c>
      <c r="M12" s="21">
        <f t="shared" si="11"/>
        <v>4.6</v>
      </c>
      <c r="N12" s="31">
        <f t="shared" si="12"/>
        <v>4</v>
      </c>
      <c r="O12" s="22">
        <f t="shared" si="6"/>
        <v>2</v>
      </c>
      <c r="Q12" s="1">
        <f t="shared" si="13"/>
        <v>0.0378</v>
      </c>
      <c r="R12">
        <f t="shared" si="7"/>
        <v>0.08</v>
      </c>
    </row>
    <row r="13" s="1" customFormat="1" ht="83.25" customHeight="1" spans="1:18">
      <c r="A13" s="23" t="s">
        <v>531</v>
      </c>
      <c r="B13" s="24" t="s">
        <v>26</v>
      </c>
      <c r="C13" s="25" t="s">
        <v>27</v>
      </c>
      <c r="D13" s="26">
        <v>887513057666</v>
      </c>
      <c r="E13" s="27"/>
      <c r="F13" s="28">
        <v>50</v>
      </c>
      <c r="G13" s="29">
        <v>50</v>
      </c>
      <c r="H13" s="30" t="s">
        <v>532</v>
      </c>
      <c r="I13" s="21">
        <f t="shared" si="8"/>
        <v>44</v>
      </c>
      <c r="J13" s="21" t="s">
        <v>530</v>
      </c>
      <c r="K13" s="21">
        <f t="shared" si="9"/>
        <v>44</v>
      </c>
      <c r="L13" s="21">
        <f t="shared" si="10"/>
        <v>1</v>
      </c>
      <c r="M13" s="21">
        <f t="shared" si="11"/>
        <v>4.6</v>
      </c>
      <c r="N13" s="31">
        <f t="shared" si="12"/>
        <v>4</v>
      </c>
      <c r="O13" s="22">
        <f t="shared" si="6"/>
        <v>2</v>
      </c>
      <c r="Q13" s="1">
        <f t="shared" si="13"/>
        <v>0.0378</v>
      </c>
      <c r="R13">
        <f t="shared" si="7"/>
        <v>0.08</v>
      </c>
    </row>
    <row r="14" s="1" customFormat="1" ht="83.25" customHeight="1" spans="1:18">
      <c r="A14" s="23" t="s">
        <v>531</v>
      </c>
      <c r="B14" s="24" t="s">
        <v>30</v>
      </c>
      <c r="C14" s="25" t="s">
        <v>31</v>
      </c>
      <c r="D14" s="26">
        <v>887513082552</v>
      </c>
      <c r="E14" s="27"/>
      <c r="F14" s="28">
        <v>50</v>
      </c>
      <c r="G14" s="29">
        <v>50</v>
      </c>
      <c r="H14" s="30" t="s">
        <v>532</v>
      </c>
      <c r="I14" s="21">
        <f t="shared" si="8"/>
        <v>45</v>
      </c>
      <c r="J14" s="21" t="s">
        <v>530</v>
      </c>
      <c r="K14" s="21">
        <f t="shared" si="9"/>
        <v>45</v>
      </c>
      <c r="L14" s="21">
        <f t="shared" si="10"/>
        <v>1</v>
      </c>
      <c r="M14" s="21">
        <f t="shared" si="11"/>
        <v>4.6</v>
      </c>
      <c r="N14" s="31">
        <f t="shared" si="12"/>
        <v>4</v>
      </c>
      <c r="O14" s="22">
        <f t="shared" si="6"/>
        <v>2</v>
      </c>
      <c r="Q14" s="1">
        <f t="shared" si="13"/>
        <v>0.0378</v>
      </c>
      <c r="R14">
        <f t="shared" si="7"/>
        <v>0.08</v>
      </c>
    </row>
    <row r="15" s="1" customFormat="1" ht="83.25" customHeight="1" spans="1:18">
      <c r="A15" s="23" t="s">
        <v>531</v>
      </c>
      <c r="B15" s="24" t="s">
        <v>32</v>
      </c>
      <c r="C15" s="25" t="s">
        <v>33</v>
      </c>
      <c r="D15" s="26">
        <v>5056592202860</v>
      </c>
      <c r="E15" s="27"/>
      <c r="F15" s="28">
        <v>50</v>
      </c>
      <c r="G15" s="29">
        <v>100</v>
      </c>
      <c r="H15" s="30" t="s">
        <v>532</v>
      </c>
      <c r="I15" s="21">
        <f t="shared" si="8"/>
        <v>46</v>
      </c>
      <c r="J15" s="21" t="s">
        <v>530</v>
      </c>
      <c r="K15" s="21">
        <f t="shared" si="9"/>
        <v>47</v>
      </c>
      <c r="L15" s="21">
        <f t="shared" si="10"/>
        <v>2</v>
      </c>
      <c r="M15" s="21">
        <f t="shared" si="11"/>
        <v>4.6</v>
      </c>
      <c r="N15" s="31">
        <f t="shared" si="12"/>
        <v>4</v>
      </c>
      <c r="O15" s="22">
        <f t="shared" si="6"/>
        <v>4</v>
      </c>
      <c r="Q15" s="1">
        <f t="shared" si="13"/>
        <v>0.0756</v>
      </c>
      <c r="R15">
        <f t="shared" si="7"/>
        <v>0.08</v>
      </c>
    </row>
    <row r="16" s="1" customFormat="1" ht="83.25" customHeight="1" spans="1:18">
      <c r="A16" s="23" t="s">
        <v>531</v>
      </c>
      <c r="B16" s="24" t="s">
        <v>34</v>
      </c>
      <c r="C16" s="25" t="s">
        <v>35</v>
      </c>
      <c r="D16" s="26">
        <v>5056592202853</v>
      </c>
      <c r="E16" s="27"/>
      <c r="F16" s="28">
        <v>50</v>
      </c>
      <c r="G16" s="29">
        <v>100</v>
      </c>
      <c r="H16" s="30" t="s">
        <v>532</v>
      </c>
      <c r="I16" s="21">
        <f t="shared" si="8"/>
        <v>48</v>
      </c>
      <c r="J16" s="21" t="s">
        <v>530</v>
      </c>
      <c r="K16" s="21">
        <f t="shared" si="9"/>
        <v>49</v>
      </c>
      <c r="L16" s="21">
        <f t="shared" si="10"/>
        <v>2</v>
      </c>
      <c r="M16" s="21">
        <f t="shared" si="11"/>
        <v>4.6</v>
      </c>
      <c r="N16" s="31">
        <f t="shared" si="12"/>
        <v>4</v>
      </c>
      <c r="O16" s="22">
        <f t="shared" si="6"/>
        <v>4</v>
      </c>
      <c r="Q16" s="1">
        <f t="shared" si="13"/>
        <v>0.0756</v>
      </c>
      <c r="R16">
        <f t="shared" si="7"/>
        <v>0.08</v>
      </c>
    </row>
    <row r="17" s="1" customFormat="1" ht="83.25" customHeight="1" spans="1:18">
      <c r="A17" s="23" t="s">
        <v>531</v>
      </c>
      <c r="B17" s="24" t="s">
        <v>36</v>
      </c>
      <c r="C17" s="25" t="s">
        <v>37</v>
      </c>
      <c r="D17" s="26">
        <v>5056592202822</v>
      </c>
      <c r="E17" s="27"/>
      <c r="F17" s="28">
        <v>50</v>
      </c>
      <c r="G17" s="29">
        <v>100</v>
      </c>
      <c r="H17" s="30" t="s">
        <v>532</v>
      </c>
      <c r="I17" s="21">
        <f t="shared" si="8"/>
        <v>50</v>
      </c>
      <c r="J17" s="21" t="s">
        <v>530</v>
      </c>
      <c r="K17" s="21">
        <f t="shared" si="9"/>
        <v>51</v>
      </c>
      <c r="L17" s="21">
        <f t="shared" si="10"/>
        <v>2</v>
      </c>
      <c r="M17" s="21">
        <f t="shared" si="11"/>
        <v>4.6</v>
      </c>
      <c r="N17" s="31">
        <f t="shared" si="12"/>
        <v>4</v>
      </c>
      <c r="O17" s="22">
        <f t="shared" si="6"/>
        <v>4</v>
      </c>
      <c r="Q17" s="1">
        <f t="shared" si="13"/>
        <v>0.0756</v>
      </c>
      <c r="R17">
        <f t="shared" si="7"/>
        <v>0.08</v>
      </c>
    </row>
    <row r="18" s="1" customFormat="1" ht="83.25" customHeight="1" spans="1:18">
      <c r="A18" s="23" t="s">
        <v>531</v>
      </c>
      <c r="B18" s="33" t="s">
        <v>38</v>
      </c>
      <c r="C18" s="34" t="s">
        <v>39</v>
      </c>
      <c r="D18" s="26">
        <v>5056592202891</v>
      </c>
      <c r="E18" s="27"/>
      <c r="F18" s="28">
        <v>50</v>
      </c>
      <c r="G18" s="29">
        <v>400</v>
      </c>
      <c r="H18" s="30" t="s">
        <v>532</v>
      </c>
      <c r="I18" s="21">
        <f t="shared" si="8"/>
        <v>52</v>
      </c>
      <c r="J18" s="21" t="s">
        <v>530</v>
      </c>
      <c r="K18" s="21">
        <f t="shared" si="9"/>
        <v>59</v>
      </c>
      <c r="L18" s="21">
        <f t="shared" si="10"/>
        <v>8</v>
      </c>
      <c r="M18" s="21">
        <f t="shared" si="11"/>
        <v>4.6</v>
      </c>
      <c r="N18" s="31">
        <f t="shared" si="12"/>
        <v>4</v>
      </c>
      <c r="O18" s="22">
        <f>L18*2+2</f>
        <v>18</v>
      </c>
      <c r="Q18" s="1">
        <f t="shared" si="13"/>
        <v>0.3024</v>
      </c>
      <c r="R18">
        <f t="shared" si="7"/>
        <v>0.08</v>
      </c>
    </row>
    <row r="19" s="1" customFormat="1" ht="83.25" customHeight="1" spans="1:18">
      <c r="A19" s="23" t="s">
        <v>531</v>
      </c>
      <c r="B19" s="33" t="s">
        <v>40</v>
      </c>
      <c r="C19" s="34" t="s">
        <v>41</v>
      </c>
      <c r="D19" s="26">
        <v>5056592203782</v>
      </c>
      <c r="E19" s="27"/>
      <c r="F19" s="28">
        <v>50</v>
      </c>
      <c r="G19" s="29">
        <v>50</v>
      </c>
      <c r="H19" s="30" t="s">
        <v>532</v>
      </c>
      <c r="I19" s="21">
        <f t="shared" si="8"/>
        <v>60</v>
      </c>
      <c r="J19" s="21" t="s">
        <v>530</v>
      </c>
      <c r="K19" s="21">
        <f t="shared" si="9"/>
        <v>60</v>
      </c>
      <c r="L19" s="21">
        <f t="shared" si="10"/>
        <v>1</v>
      </c>
      <c r="M19" s="21">
        <f t="shared" si="11"/>
        <v>4.6</v>
      </c>
      <c r="N19" s="31">
        <f t="shared" si="12"/>
        <v>4</v>
      </c>
      <c r="O19" s="22">
        <f t="shared" si="6"/>
        <v>2</v>
      </c>
      <c r="Q19" s="1">
        <f t="shared" si="13"/>
        <v>0.0378</v>
      </c>
      <c r="R19">
        <f t="shared" si="7"/>
        <v>0.08</v>
      </c>
    </row>
    <row r="20" s="1" customFormat="1" ht="83.25" customHeight="1" spans="1:18">
      <c r="A20" s="23" t="s">
        <v>531</v>
      </c>
      <c r="B20" s="33" t="s">
        <v>42</v>
      </c>
      <c r="C20" s="35" t="s">
        <v>533</v>
      </c>
      <c r="D20" s="26">
        <v>5056592204246</v>
      </c>
      <c r="E20" s="27"/>
      <c r="F20" s="28">
        <v>50</v>
      </c>
      <c r="G20" s="29">
        <v>50</v>
      </c>
      <c r="H20" s="30" t="s">
        <v>532</v>
      </c>
      <c r="I20" s="21">
        <f t="shared" si="8"/>
        <v>61</v>
      </c>
      <c r="J20" s="21" t="s">
        <v>530</v>
      </c>
      <c r="K20" s="21">
        <f t="shared" si="9"/>
        <v>61</v>
      </c>
      <c r="L20" s="21">
        <f t="shared" si="10"/>
        <v>1</v>
      </c>
      <c r="M20" s="21">
        <f t="shared" si="11"/>
        <v>4.6</v>
      </c>
      <c r="N20" s="31">
        <f t="shared" si="12"/>
        <v>4</v>
      </c>
      <c r="O20" s="22">
        <f t="shared" si="6"/>
        <v>2</v>
      </c>
      <c r="Q20" s="1">
        <f t="shared" si="13"/>
        <v>0.0378</v>
      </c>
      <c r="R20">
        <f t="shared" si="7"/>
        <v>0.08</v>
      </c>
    </row>
    <row r="21" s="1" customFormat="1" ht="83.25" customHeight="1" spans="1:18">
      <c r="A21" s="23" t="s">
        <v>531</v>
      </c>
      <c r="B21" s="33" t="s">
        <v>42</v>
      </c>
      <c r="C21" s="35" t="s">
        <v>533</v>
      </c>
      <c r="D21" s="26">
        <v>5056592204246</v>
      </c>
      <c r="E21" s="27"/>
      <c r="F21" s="32">
        <f>40+10</f>
        <v>50</v>
      </c>
      <c r="G21" s="32">
        <f>40+10</f>
        <v>50</v>
      </c>
      <c r="H21" s="30" t="s">
        <v>532</v>
      </c>
      <c r="I21" s="21">
        <f t="shared" si="8"/>
        <v>62</v>
      </c>
      <c r="J21" s="21" t="s">
        <v>530</v>
      </c>
      <c r="K21" s="21">
        <f t="shared" si="9"/>
        <v>62</v>
      </c>
      <c r="L21" s="21">
        <f t="shared" si="10"/>
        <v>1</v>
      </c>
      <c r="M21" s="21">
        <f t="shared" si="11"/>
        <v>4.6</v>
      </c>
      <c r="N21" s="31">
        <f t="shared" si="12"/>
        <v>4</v>
      </c>
      <c r="O21" s="22">
        <f t="shared" si="6"/>
        <v>2</v>
      </c>
      <c r="Q21" s="1">
        <f t="shared" si="13"/>
        <v>0.0378</v>
      </c>
      <c r="R21">
        <f t="shared" si="7"/>
        <v>0.08</v>
      </c>
    </row>
    <row r="22" ht="14.4" spans="1:18">
      <c r="A22" s="6" t="s">
        <v>534</v>
      </c>
      <c r="B22" s="14" t="s">
        <v>44</v>
      </c>
      <c r="C22" s="15" t="s">
        <v>45</v>
      </c>
      <c r="D22" s="16">
        <v>887513025009</v>
      </c>
      <c r="E22" s="18">
        <v>32</v>
      </c>
      <c r="F22" s="18">
        <v>10</v>
      </c>
      <c r="G22" s="19">
        <v>10</v>
      </c>
      <c r="H22" s="20" t="s">
        <v>535</v>
      </c>
      <c r="I22" s="21">
        <f t="shared" ref="I22:I32" si="14">K21+1</f>
        <v>63</v>
      </c>
      <c r="J22" s="21" t="s">
        <v>530</v>
      </c>
      <c r="K22" s="21">
        <f t="shared" ref="K22:K32" si="15">L22+K21</f>
        <v>63</v>
      </c>
      <c r="L22" s="21">
        <f t="shared" ref="L22:L32" si="16">G22/F22</f>
        <v>1</v>
      </c>
      <c r="M22" s="31">
        <f t="shared" ref="M22:M73" si="17">N22+0.6</f>
        <v>3.45</v>
      </c>
      <c r="N22" s="22">
        <f>0.285*F22</f>
        <v>2.85</v>
      </c>
      <c r="O22" s="22">
        <f t="shared" si="6"/>
        <v>2</v>
      </c>
      <c r="Q22" s="1">
        <f>0.48*0.35*0.12*L22</f>
        <v>0.02016</v>
      </c>
      <c r="R22">
        <f t="shared" si="7"/>
        <v>0.285</v>
      </c>
    </row>
    <row r="23" ht="14.4" spans="1:18">
      <c r="A23" s="6" t="s">
        <v>534</v>
      </c>
      <c r="B23" s="14" t="s">
        <v>46</v>
      </c>
      <c r="C23" s="15" t="s">
        <v>47</v>
      </c>
      <c r="D23" s="16">
        <v>887513025016</v>
      </c>
      <c r="E23" s="18">
        <v>34</v>
      </c>
      <c r="F23" s="18">
        <v>10</v>
      </c>
      <c r="G23" s="19">
        <v>20</v>
      </c>
      <c r="H23" s="20" t="s">
        <v>535</v>
      </c>
      <c r="I23" s="21">
        <f t="shared" si="14"/>
        <v>64</v>
      </c>
      <c r="J23" s="21" t="s">
        <v>530</v>
      </c>
      <c r="K23" s="21">
        <f t="shared" si="15"/>
        <v>65</v>
      </c>
      <c r="L23" s="21">
        <f t="shared" si="16"/>
        <v>2</v>
      </c>
      <c r="M23" s="31">
        <f t="shared" si="17"/>
        <v>3.66</v>
      </c>
      <c r="N23" s="22">
        <f>0.306*F23</f>
        <v>3.06</v>
      </c>
      <c r="O23" s="22">
        <f t="shared" si="6"/>
        <v>4</v>
      </c>
      <c r="Q23" s="1">
        <f t="shared" ref="Q23:Q86" si="18">0.48*0.35*0.12*L23</f>
        <v>0.04032</v>
      </c>
      <c r="R23">
        <f t="shared" si="7"/>
        <v>0.306</v>
      </c>
    </row>
    <row r="24" ht="14.4" spans="1:18">
      <c r="A24" s="6" t="s">
        <v>534</v>
      </c>
      <c r="B24" s="14" t="s">
        <v>48</v>
      </c>
      <c r="C24" s="15" t="s">
        <v>49</v>
      </c>
      <c r="D24" s="16">
        <v>887513025023</v>
      </c>
      <c r="E24" s="18">
        <v>36</v>
      </c>
      <c r="F24" s="18">
        <v>10</v>
      </c>
      <c r="G24" s="19">
        <v>20</v>
      </c>
      <c r="H24" s="20" t="s">
        <v>535</v>
      </c>
      <c r="I24" s="21">
        <f t="shared" si="14"/>
        <v>66</v>
      </c>
      <c r="J24" s="21" t="s">
        <v>530</v>
      </c>
      <c r="K24" s="21">
        <f t="shared" si="15"/>
        <v>67</v>
      </c>
      <c r="L24" s="21">
        <f t="shared" si="16"/>
        <v>2</v>
      </c>
      <c r="M24" s="31">
        <f t="shared" si="17"/>
        <v>3.79</v>
      </c>
      <c r="N24" s="22">
        <f>0.319*F24</f>
        <v>3.19</v>
      </c>
      <c r="O24" s="22">
        <f t="shared" si="6"/>
        <v>4</v>
      </c>
      <c r="Q24" s="1">
        <f t="shared" si="18"/>
        <v>0.04032</v>
      </c>
      <c r="R24">
        <f t="shared" si="7"/>
        <v>0.319</v>
      </c>
    </row>
    <row r="25" ht="14.4" spans="1:18">
      <c r="A25" s="6" t="s">
        <v>534</v>
      </c>
      <c r="B25" s="14" t="s">
        <v>52</v>
      </c>
      <c r="C25" s="15" t="s">
        <v>53</v>
      </c>
      <c r="D25" s="16">
        <v>887513082040</v>
      </c>
      <c r="E25" s="18">
        <v>36</v>
      </c>
      <c r="F25" s="18">
        <v>10</v>
      </c>
      <c r="G25" s="19">
        <v>70</v>
      </c>
      <c r="H25" s="20" t="s">
        <v>535</v>
      </c>
      <c r="I25" s="21">
        <f t="shared" si="14"/>
        <v>68</v>
      </c>
      <c r="J25" s="21" t="s">
        <v>530</v>
      </c>
      <c r="K25" s="21">
        <f t="shared" si="15"/>
        <v>74</v>
      </c>
      <c r="L25" s="21">
        <f t="shared" si="16"/>
        <v>7</v>
      </c>
      <c r="M25" s="31">
        <f t="shared" si="17"/>
        <v>3.79</v>
      </c>
      <c r="N25" s="22">
        <f>0.319*F25</f>
        <v>3.19</v>
      </c>
      <c r="O25" s="22">
        <f>L25*2+2</f>
        <v>16</v>
      </c>
      <c r="Q25" s="1">
        <f t="shared" si="18"/>
        <v>0.14112</v>
      </c>
      <c r="R25">
        <f t="shared" si="7"/>
        <v>0.319</v>
      </c>
    </row>
    <row r="26" ht="14.4" spans="1:18">
      <c r="A26" s="6" t="s">
        <v>534</v>
      </c>
      <c r="B26" s="14" t="s">
        <v>54</v>
      </c>
      <c r="C26" s="15" t="s">
        <v>55</v>
      </c>
      <c r="D26" s="16">
        <v>887513082057</v>
      </c>
      <c r="E26" s="18">
        <v>38</v>
      </c>
      <c r="F26" s="18">
        <v>10</v>
      </c>
      <c r="G26" s="19">
        <v>40</v>
      </c>
      <c r="H26" s="20" t="s">
        <v>535</v>
      </c>
      <c r="I26" s="21">
        <f t="shared" si="14"/>
        <v>75</v>
      </c>
      <c r="J26" s="21" t="s">
        <v>530</v>
      </c>
      <c r="K26" s="21">
        <f t="shared" si="15"/>
        <v>78</v>
      </c>
      <c r="L26" s="21">
        <f t="shared" si="16"/>
        <v>4</v>
      </c>
      <c r="M26" s="31">
        <f t="shared" si="17"/>
        <v>3.93</v>
      </c>
      <c r="N26" s="22">
        <f>0.333*F26</f>
        <v>3.33</v>
      </c>
      <c r="O26" s="22">
        <f>L26*2+2</f>
        <v>10</v>
      </c>
      <c r="Q26" s="1">
        <f t="shared" si="18"/>
        <v>0.08064</v>
      </c>
      <c r="R26">
        <f t="shared" si="7"/>
        <v>0.333</v>
      </c>
    </row>
    <row r="27" ht="14.4" spans="1:18">
      <c r="A27" s="6" t="s">
        <v>534</v>
      </c>
      <c r="B27" s="14" t="s">
        <v>56</v>
      </c>
      <c r="C27" s="15" t="s">
        <v>57</v>
      </c>
      <c r="D27" s="16">
        <v>887513082064</v>
      </c>
      <c r="E27" s="18">
        <v>40</v>
      </c>
      <c r="F27" s="18">
        <v>10</v>
      </c>
      <c r="G27" s="19">
        <v>60</v>
      </c>
      <c r="H27" s="20" t="s">
        <v>535</v>
      </c>
      <c r="I27" s="21">
        <f t="shared" si="14"/>
        <v>79</v>
      </c>
      <c r="J27" s="21" t="s">
        <v>530</v>
      </c>
      <c r="K27" s="21">
        <f t="shared" si="15"/>
        <v>84</v>
      </c>
      <c r="L27" s="21">
        <f t="shared" si="16"/>
        <v>6</v>
      </c>
      <c r="M27" s="31">
        <f t="shared" si="17"/>
        <v>5.07</v>
      </c>
      <c r="N27" s="22">
        <f>0.447*F27</f>
        <v>4.47</v>
      </c>
      <c r="O27" s="22">
        <f>L27*2+2</f>
        <v>14</v>
      </c>
      <c r="Q27" s="1">
        <f t="shared" si="18"/>
        <v>0.12096</v>
      </c>
      <c r="R27">
        <f t="shared" si="7"/>
        <v>0.447</v>
      </c>
    </row>
    <row r="28" ht="14.4" spans="1:18">
      <c r="A28" s="6" t="s">
        <v>534</v>
      </c>
      <c r="B28" s="14" t="s">
        <v>58</v>
      </c>
      <c r="C28" s="15" t="s">
        <v>59</v>
      </c>
      <c r="D28" s="16">
        <v>887513082071</v>
      </c>
      <c r="E28" s="18">
        <v>42</v>
      </c>
      <c r="F28" s="18">
        <v>10</v>
      </c>
      <c r="G28" s="19">
        <v>30</v>
      </c>
      <c r="H28" s="20" t="s">
        <v>535</v>
      </c>
      <c r="I28" s="21">
        <f t="shared" si="14"/>
        <v>85</v>
      </c>
      <c r="J28" s="21" t="s">
        <v>530</v>
      </c>
      <c r="K28" s="21">
        <f t="shared" si="15"/>
        <v>87</v>
      </c>
      <c r="L28" s="21">
        <f t="shared" si="16"/>
        <v>3</v>
      </c>
      <c r="M28" s="31">
        <f t="shared" si="17"/>
        <v>5.2</v>
      </c>
      <c r="N28" s="22">
        <f>0.46*F28</f>
        <v>4.6</v>
      </c>
      <c r="O28" s="22">
        <f t="shared" si="6"/>
        <v>6</v>
      </c>
      <c r="Q28" s="1">
        <f t="shared" si="18"/>
        <v>0.06048</v>
      </c>
      <c r="R28">
        <f t="shared" si="7"/>
        <v>0.46</v>
      </c>
    </row>
    <row r="29" ht="14.4" spans="1:18">
      <c r="A29" s="6" t="s">
        <v>534</v>
      </c>
      <c r="B29" s="14" t="s">
        <v>60</v>
      </c>
      <c r="C29" s="15" t="s">
        <v>61</v>
      </c>
      <c r="D29" s="16">
        <v>887513082088</v>
      </c>
      <c r="E29" s="18">
        <v>44</v>
      </c>
      <c r="F29" s="18">
        <v>10</v>
      </c>
      <c r="G29" s="19">
        <v>50</v>
      </c>
      <c r="H29" s="20" t="s">
        <v>535</v>
      </c>
      <c r="I29" s="21">
        <f t="shared" si="14"/>
        <v>88</v>
      </c>
      <c r="J29" s="21" t="s">
        <v>530</v>
      </c>
      <c r="K29" s="21">
        <f t="shared" si="15"/>
        <v>92</v>
      </c>
      <c r="L29" s="21">
        <f t="shared" si="16"/>
        <v>5</v>
      </c>
      <c r="M29" s="31">
        <f t="shared" si="17"/>
        <v>5.33</v>
      </c>
      <c r="N29" s="22">
        <f>0.473*F29</f>
        <v>4.73</v>
      </c>
      <c r="O29" s="22">
        <f>L29*2+2</f>
        <v>12</v>
      </c>
      <c r="Q29" s="1">
        <f t="shared" si="18"/>
        <v>0.1008</v>
      </c>
      <c r="R29">
        <f t="shared" si="7"/>
        <v>0.473</v>
      </c>
    </row>
    <row r="30" ht="14.4" spans="1:18">
      <c r="A30" s="6" t="s">
        <v>534</v>
      </c>
      <c r="B30" s="14" t="s">
        <v>62</v>
      </c>
      <c r="C30" s="15" t="s">
        <v>63</v>
      </c>
      <c r="D30" s="16">
        <v>887513992905</v>
      </c>
      <c r="E30" s="18">
        <v>32</v>
      </c>
      <c r="F30" s="18">
        <v>10</v>
      </c>
      <c r="G30" s="19">
        <v>10</v>
      </c>
      <c r="H30" s="20" t="s">
        <v>535</v>
      </c>
      <c r="I30" s="21">
        <f t="shared" si="14"/>
        <v>93</v>
      </c>
      <c r="J30" s="21" t="s">
        <v>530</v>
      </c>
      <c r="K30" s="21">
        <f t="shared" si="15"/>
        <v>93</v>
      </c>
      <c r="L30" s="21">
        <f t="shared" si="16"/>
        <v>1</v>
      </c>
      <c r="M30" s="31">
        <f t="shared" si="17"/>
        <v>3.45</v>
      </c>
      <c r="N30" s="22">
        <f>0.285*F30</f>
        <v>2.85</v>
      </c>
      <c r="O30" s="22">
        <f t="shared" si="6"/>
        <v>2</v>
      </c>
      <c r="Q30" s="1">
        <f t="shared" si="18"/>
        <v>0.02016</v>
      </c>
      <c r="R30">
        <f t="shared" si="7"/>
        <v>0.285</v>
      </c>
    </row>
    <row r="31" ht="14.4" spans="1:18">
      <c r="A31" s="6" t="s">
        <v>534</v>
      </c>
      <c r="B31" s="14" t="s">
        <v>64</v>
      </c>
      <c r="C31" s="15" t="s">
        <v>65</v>
      </c>
      <c r="D31" s="16">
        <v>887513992912</v>
      </c>
      <c r="E31" s="18">
        <v>34</v>
      </c>
      <c r="F31" s="18">
        <v>10</v>
      </c>
      <c r="G31" s="19">
        <v>40</v>
      </c>
      <c r="H31" s="20" t="s">
        <v>535</v>
      </c>
      <c r="I31" s="21">
        <f t="shared" si="14"/>
        <v>94</v>
      </c>
      <c r="J31" s="21" t="s">
        <v>530</v>
      </c>
      <c r="K31" s="21">
        <f t="shared" si="15"/>
        <v>97</v>
      </c>
      <c r="L31" s="21">
        <f t="shared" si="16"/>
        <v>4</v>
      </c>
      <c r="M31" s="31">
        <f t="shared" si="17"/>
        <v>3.66</v>
      </c>
      <c r="N31" s="22">
        <f>0.306*F31</f>
        <v>3.06</v>
      </c>
      <c r="O31" s="22">
        <f t="shared" si="6"/>
        <v>8</v>
      </c>
      <c r="Q31" s="1">
        <f t="shared" si="18"/>
        <v>0.08064</v>
      </c>
      <c r="R31">
        <f t="shared" si="7"/>
        <v>0.306</v>
      </c>
    </row>
    <row r="32" ht="14.4" spans="1:18">
      <c r="A32" s="6" t="s">
        <v>534</v>
      </c>
      <c r="B32" s="14" t="s">
        <v>66</v>
      </c>
      <c r="C32" s="15" t="s">
        <v>67</v>
      </c>
      <c r="D32" s="16">
        <v>887513992929</v>
      </c>
      <c r="E32" s="18">
        <v>36</v>
      </c>
      <c r="F32" s="18">
        <v>10</v>
      </c>
      <c r="G32" s="19">
        <v>40</v>
      </c>
      <c r="H32" s="20" t="s">
        <v>535</v>
      </c>
      <c r="I32" s="21">
        <f t="shared" si="14"/>
        <v>98</v>
      </c>
      <c r="J32" s="21" t="s">
        <v>530</v>
      </c>
      <c r="K32" s="21">
        <f t="shared" si="15"/>
        <v>101</v>
      </c>
      <c r="L32" s="21">
        <f t="shared" si="16"/>
        <v>4</v>
      </c>
      <c r="M32" s="31">
        <f t="shared" si="17"/>
        <v>3.79</v>
      </c>
      <c r="N32" s="22">
        <f>0.319*F32</f>
        <v>3.19</v>
      </c>
      <c r="O32" s="22">
        <f t="shared" si="6"/>
        <v>8</v>
      </c>
      <c r="Q32" s="1">
        <f t="shared" si="18"/>
        <v>0.08064</v>
      </c>
      <c r="R32">
        <f t="shared" si="7"/>
        <v>0.319</v>
      </c>
    </row>
    <row r="33" ht="14.4" spans="1:18">
      <c r="A33" s="6" t="s">
        <v>534</v>
      </c>
      <c r="B33" s="14" t="s">
        <v>68</v>
      </c>
      <c r="C33" s="15" t="s">
        <v>69</v>
      </c>
      <c r="D33" s="16">
        <v>887513992936</v>
      </c>
      <c r="E33" s="18">
        <v>38</v>
      </c>
      <c r="F33" s="18">
        <v>10</v>
      </c>
      <c r="G33" s="19">
        <v>50</v>
      </c>
      <c r="H33" s="20" t="s">
        <v>535</v>
      </c>
      <c r="I33" s="21">
        <f t="shared" ref="I33:I96" si="19">K32+1</f>
        <v>102</v>
      </c>
      <c r="J33" s="21" t="s">
        <v>530</v>
      </c>
      <c r="K33" s="21">
        <f t="shared" ref="K33:K96" si="20">L33+K32</f>
        <v>106</v>
      </c>
      <c r="L33" s="21">
        <f t="shared" ref="L33:L96" si="21">G33/F33</f>
        <v>5</v>
      </c>
      <c r="M33" s="31">
        <f t="shared" si="17"/>
        <v>3.93</v>
      </c>
      <c r="N33" s="22">
        <f>0.333*F33</f>
        <v>3.33</v>
      </c>
      <c r="O33" s="22">
        <f>L33*2+2</f>
        <v>12</v>
      </c>
      <c r="Q33" s="1">
        <f t="shared" si="18"/>
        <v>0.1008</v>
      </c>
      <c r="R33">
        <f t="shared" si="7"/>
        <v>0.333</v>
      </c>
    </row>
    <row r="34" ht="14.4" spans="1:18">
      <c r="A34" s="6" t="s">
        <v>534</v>
      </c>
      <c r="B34" s="14" t="s">
        <v>70</v>
      </c>
      <c r="C34" s="15" t="s">
        <v>71</v>
      </c>
      <c r="D34" s="16">
        <v>887513992943</v>
      </c>
      <c r="E34" s="18">
        <v>40</v>
      </c>
      <c r="F34" s="18">
        <v>10</v>
      </c>
      <c r="G34" s="19">
        <v>30</v>
      </c>
      <c r="H34" s="20" t="s">
        <v>535</v>
      </c>
      <c r="I34" s="21">
        <f t="shared" si="19"/>
        <v>107</v>
      </c>
      <c r="J34" s="21" t="s">
        <v>530</v>
      </c>
      <c r="K34" s="21">
        <f t="shared" si="20"/>
        <v>109</v>
      </c>
      <c r="L34" s="21">
        <f t="shared" si="21"/>
        <v>3</v>
      </c>
      <c r="M34" s="31">
        <f t="shared" si="17"/>
        <v>5.07</v>
      </c>
      <c r="N34" s="22">
        <f>0.447*F34</f>
        <v>4.47</v>
      </c>
      <c r="O34" s="22">
        <f t="shared" si="6"/>
        <v>6</v>
      </c>
      <c r="Q34" s="1">
        <f t="shared" si="18"/>
        <v>0.06048</v>
      </c>
      <c r="R34">
        <f t="shared" si="7"/>
        <v>0.447</v>
      </c>
    </row>
    <row r="35" ht="14.4" spans="1:18">
      <c r="A35" s="6" t="s">
        <v>534</v>
      </c>
      <c r="B35" s="14" t="s">
        <v>72</v>
      </c>
      <c r="C35" s="15" t="s">
        <v>73</v>
      </c>
      <c r="D35" s="16">
        <v>887513992974</v>
      </c>
      <c r="E35" s="18">
        <v>30</v>
      </c>
      <c r="F35" s="18">
        <v>10</v>
      </c>
      <c r="G35" s="19">
        <v>20</v>
      </c>
      <c r="H35" s="20" t="s">
        <v>535</v>
      </c>
      <c r="I35" s="21">
        <f t="shared" si="19"/>
        <v>110</v>
      </c>
      <c r="J35" s="21" t="s">
        <v>530</v>
      </c>
      <c r="K35" s="21">
        <f t="shared" si="20"/>
        <v>111</v>
      </c>
      <c r="L35" s="21">
        <f t="shared" si="21"/>
        <v>2</v>
      </c>
      <c r="M35" s="31">
        <f t="shared" si="17"/>
        <v>3.32</v>
      </c>
      <c r="N35" s="22">
        <f>0.272*F35</f>
        <v>2.72</v>
      </c>
      <c r="O35" s="22">
        <f t="shared" si="6"/>
        <v>4</v>
      </c>
      <c r="Q35" s="1">
        <f t="shared" si="18"/>
        <v>0.04032</v>
      </c>
      <c r="R35">
        <f t="shared" si="7"/>
        <v>0.272</v>
      </c>
    </row>
    <row r="36" ht="14.4" spans="1:18">
      <c r="A36" s="6" t="s">
        <v>534</v>
      </c>
      <c r="B36" s="14" t="s">
        <v>76</v>
      </c>
      <c r="C36" s="15" t="s">
        <v>77</v>
      </c>
      <c r="D36" s="16">
        <v>887513992998</v>
      </c>
      <c r="E36" s="18">
        <v>34</v>
      </c>
      <c r="F36" s="18">
        <v>10</v>
      </c>
      <c r="G36" s="19">
        <v>130</v>
      </c>
      <c r="H36" s="20" t="s">
        <v>535</v>
      </c>
      <c r="I36" s="21">
        <f t="shared" si="19"/>
        <v>112</v>
      </c>
      <c r="J36" s="21" t="s">
        <v>530</v>
      </c>
      <c r="K36" s="21">
        <f t="shared" si="20"/>
        <v>124</v>
      </c>
      <c r="L36" s="21">
        <f t="shared" si="21"/>
        <v>13</v>
      </c>
      <c r="M36" s="31">
        <f t="shared" si="17"/>
        <v>3.66</v>
      </c>
      <c r="N36" s="22">
        <f>0.306*F36</f>
        <v>3.06</v>
      </c>
      <c r="O36" s="22">
        <f>L36*2+2</f>
        <v>28</v>
      </c>
      <c r="Q36" s="1">
        <f t="shared" si="18"/>
        <v>0.26208</v>
      </c>
      <c r="R36">
        <f t="shared" si="7"/>
        <v>0.306</v>
      </c>
    </row>
    <row r="37" ht="14.4" spans="1:18">
      <c r="A37" s="6" t="s">
        <v>534</v>
      </c>
      <c r="B37" s="14" t="s">
        <v>78</v>
      </c>
      <c r="C37" s="15" t="s">
        <v>79</v>
      </c>
      <c r="D37" s="16">
        <v>887513993001</v>
      </c>
      <c r="E37" s="18">
        <v>36</v>
      </c>
      <c r="F37" s="18">
        <v>10</v>
      </c>
      <c r="G37" s="19">
        <v>40</v>
      </c>
      <c r="H37" s="20" t="s">
        <v>535</v>
      </c>
      <c r="I37" s="21">
        <f t="shared" si="19"/>
        <v>125</v>
      </c>
      <c r="J37" s="21" t="s">
        <v>530</v>
      </c>
      <c r="K37" s="21">
        <f t="shared" si="20"/>
        <v>128</v>
      </c>
      <c r="L37" s="21">
        <f t="shared" si="21"/>
        <v>4</v>
      </c>
      <c r="M37" s="31">
        <f t="shared" si="17"/>
        <v>3.79</v>
      </c>
      <c r="N37" s="22">
        <f>0.319*F37</f>
        <v>3.19</v>
      </c>
      <c r="O37" s="22">
        <f t="shared" si="6"/>
        <v>8</v>
      </c>
      <c r="Q37" s="1">
        <f t="shared" si="18"/>
        <v>0.08064</v>
      </c>
      <c r="R37">
        <f t="shared" si="7"/>
        <v>0.319</v>
      </c>
    </row>
    <row r="38" ht="14.4" spans="1:18">
      <c r="A38" s="6" t="s">
        <v>534</v>
      </c>
      <c r="B38" s="14" t="s">
        <v>80</v>
      </c>
      <c r="C38" s="15" t="s">
        <v>81</v>
      </c>
      <c r="D38" s="16">
        <v>887513993018</v>
      </c>
      <c r="E38" s="18">
        <v>38</v>
      </c>
      <c r="F38" s="18">
        <v>10</v>
      </c>
      <c r="G38" s="19">
        <v>120</v>
      </c>
      <c r="H38" s="20" t="s">
        <v>535</v>
      </c>
      <c r="I38" s="21">
        <f t="shared" si="19"/>
        <v>129</v>
      </c>
      <c r="J38" s="21" t="s">
        <v>530</v>
      </c>
      <c r="K38" s="21">
        <f t="shared" si="20"/>
        <v>140</v>
      </c>
      <c r="L38" s="21">
        <f t="shared" si="21"/>
        <v>12</v>
      </c>
      <c r="M38" s="31">
        <f t="shared" si="17"/>
        <v>3.93</v>
      </c>
      <c r="N38" s="22">
        <f>0.333*F38</f>
        <v>3.33</v>
      </c>
      <c r="O38" s="22">
        <f>L38*2+2</f>
        <v>26</v>
      </c>
      <c r="Q38" s="1">
        <f t="shared" si="18"/>
        <v>0.24192</v>
      </c>
      <c r="R38">
        <f t="shared" si="7"/>
        <v>0.333</v>
      </c>
    </row>
    <row r="39" ht="14.4" spans="1:18">
      <c r="A39" s="6" t="s">
        <v>534</v>
      </c>
      <c r="B39" s="14" t="s">
        <v>84</v>
      </c>
      <c r="C39" s="15" t="s">
        <v>85</v>
      </c>
      <c r="D39" s="16">
        <v>887513993032</v>
      </c>
      <c r="E39" s="18">
        <v>42</v>
      </c>
      <c r="F39" s="18">
        <v>10</v>
      </c>
      <c r="G39" s="19">
        <v>40</v>
      </c>
      <c r="H39" s="20" t="s">
        <v>535</v>
      </c>
      <c r="I39" s="21">
        <f t="shared" si="19"/>
        <v>141</v>
      </c>
      <c r="J39" s="21" t="s">
        <v>530</v>
      </c>
      <c r="K39" s="21">
        <f t="shared" si="20"/>
        <v>144</v>
      </c>
      <c r="L39" s="21">
        <f t="shared" si="21"/>
        <v>4</v>
      </c>
      <c r="M39" s="31">
        <f t="shared" si="17"/>
        <v>5.2</v>
      </c>
      <c r="N39" s="22">
        <f>0.46*F39</f>
        <v>4.6</v>
      </c>
      <c r="O39" s="22">
        <f t="shared" si="6"/>
        <v>8</v>
      </c>
      <c r="Q39" s="1">
        <f t="shared" si="18"/>
        <v>0.08064</v>
      </c>
      <c r="R39">
        <f t="shared" si="7"/>
        <v>0.46</v>
      </c>
    </row>
    <row r="40" ht="14.4" spans="1:18">
      <c r="A40" s="6" t="s">
        <v>534</v>
      </c>
      <c r="B40" s="14" t="s">
        <v>86</v>
      </c>
      <c r="C40" s="15" t="s">
        <v>87</v>
      </c>
      <c r="D40" s="16">
        <v>887513993049</v>
      </c>
      <c r="E40" s="18">
        <v>44</v>
      </c>
      <c r="F40" s="18">
        <v>10</v>
      </c>
      <c r="G40" s="19">
        <v>10</v>
      </c>
      <c r="H40" s="20" t="s">
        <v>535</v>
      </c>
      <c r="I40" s="21">
        <f t="shared" si="19"/>
        <v>145</v>
      </c>
      <c r="J40" s="21" t="s">
        <v>530</v>
      </c>
      <c r="K40" s="21">
        <f t="shared" si="20"/>
        <v>145</v>
      </c>
      <c r="L40" s="21">
        <f t="shared" si="21"/>
        <v>1</v>
      </c>
      <c r="M40" s="31">
        <f t="shared" si="17"/>
        <v>5.33</v>
      </c>
      <c r="N40" s="22">
        <f>0.473*F40</f>
        <v>4.73</v>
      </c>
      <c r="O40" s="22">
        <f t="shared" si="6"/>
        <v>2</v>
      </c>
      <c r="Q40" s="1">
        <f t="shared" si="18"/>
        <v>0.02016</v>
      </c>
      <c r="R40">
        <f t="shared" si="7"/>
        <v>0.473</v>
      </c>
    </row>
    <row r="41" ht="14.4" spans="1:18">
      <c r="A41" s="6" t="s">
        <v>534</v>
      </c>
      <c r="B41" s="14" t="s">
        <v>88</v>
      </c>
      <c r="C41" s="15" t="s">
        <v>89</v>
      </c>
      <c r="D41" s="16">
        <v>887513082248</v>
      </c>
      <c r="E41" s="18">
        <v>30</v>
      </c>
      <c r="F41" s="18">
        <v>10</v>
      </c>
      <c r="G41" s="19">
        <v>10</v>
      </c>
      <c r="H41" s="20" t="s">
        <v>535</v>
      </c>
      <c r="I41" s="21">
        <f t="shared" si="19"/>
        <v>146</v>
      </c>
      <c r="J41" s="21" t="s">
        <v>530</v>
      </c>
      <c r="K41" s="21">
        <f t="shared" si="20"/>
        <v>146</v>
      </c>
      <c r="L41" s="21">
        <f t="shared" si="21"/>
        <v>1</v>
      </c>
      <c r="M41" s="31">
        <f t="shared" si="17"/>
        <v>3.32</v>
      </c>
      <c r="N41" s="22">
        <f>0.272*F41</f>
        <v>2.72</v>
      </c>
      <c r="O41" s="22">
        <f t="shared" si="6"/>
        <v>2</v>
      </c>
      <c r="Q41" s="1">
        <f t="shared" si="18"/>
        <v>0.02016</v>
      </c>
      <c r="R41">
        <f t="shared" si="7"/>
        <v>0.272</v>
      </c>
    </row>
    <row r="42" ht="14.4" spans="1:18">
      <c r="A42" s="6" t="s">
        <v>534</v>
      </c>
      <c r="B42" s="14" t="s">
        <v>90</v>
      </c>
      <c r="C42" s="15" t="s">
        <v>91</v>
      </c>
      <c r="D42" s="16">
        <v>887513082262</v>
      </c>
      <c r="E42" s="18">
        <v>34</v>
      </c>
      <c r="F42" s="18">
        <v>10</v>
      </c>
      <c r="G42" s="19">
        <v>40</v>
      </c>
      <c r="H42" s="20" t="s">
        <v>535</v>
      </c>
      <c r="I42" s="21">
        <f t="shared" si="19"/>
        <v>147</v>
      </c>
      <c r="J42" s="21" t="s">
        <v>530</v>
      </c>
      <c r="K42" s="21">
        <f t="shared" si="20"/>
        <v>150</v>
      </c>
      <c r="L42" s="21">
        <f t="shared" si="21"/>
        <v>4</v>
      </c>
      <c r="M42" s="31">
        <f t="shared" si="17"/>
        <v>3.66</v>
      </c>
      <c r="N42" s="22">
        <f>0.306*F42</f>
        <v>3.06</v>
      </c>
      <c r="O42" s="22">
        <f t="shared" si="6"/>
        <v>8</v>
      </c>
      <c r="Q42" s="1">
        <f t="shared" si="18"/>
        <v>0.08064</v>
      </c>
      <c r="R42">
        <f t="shared" si="7"/>
        <v>0.306</v>
      </c>
    </row>
    <row r="43" ht="14.4" spans="1:18">
      <c r="A43" s="6" t="s">
        <v>534</v>
      </c>
      <c r="B43" s="14" t="s">
        <v>92</v>
      </c>
      <c r="C43" s="15" t="s">
        <v>93</v>
      </c>
      <c r="D43" s="16">
        <v>887513082279</v>
      </c>
      <c r="E43" s="18">
        <v>36</v>
      </c>
      <c r="F43" s="18">
        <v>10</v>
      </c>
      <c r="G43" s="19">
        <v>20</v>
      </c>
      <c r="H43" s="20" t="s">
        <v>535</v>
      </c>
      <c r="I43" s="21">
        <f t="shared" si="19"/>
        <v>151</v>
      </c>
      <c r="J43" s="21" t="s">
        <v>530</v>
      </c>
      <c r="K43" s="21">
        <f t="shared" si="20"/>
        <v>152</v>
      </c>
      <c r="L43" s="21">
        <f t="shared" si="21"/>
        <v>2</v>
      </c>
      <c r="M43" s="31">
        <f t="shared" si="17"/>
        <v>3.79</v>
      </c>
      <c r="N43" s="22">
        <f>0.319*F43</f>
        <v>3.19</v>
      </c>
      <c r="O43" s="22">
        <f t="shared" si="6"/>
        <v>4</v>
      </c>
      <c r="Q43" s="1">
        <f t="shared" si="18"/>
        <v>0.04032</v>
      </c>
      <c r="R43">
        <f t="shared" si="7"/>
        <v>0.319</v>
      </c>
    </row>
    <row r="44" ht="14.4" spans="1:18">
      <c r="A44" s="6" t="s">
        <v>534</v>
      </c>
      <c r="B44" s="14" t="s">
        <v>94</v>
      </c>
      <c r="C44" s="15" t="s">
        <v>95</v>
      </c>
      <c r="D44" s="16">
        <v>887513082286</v>
      </c>
      <c r="E44" s="18">
        <v>38</v>
      </c>
      <c r="F44" s="18">
        <v>10</v>
      </c>
      <c r="G44" s="19">
        <v>60</v>
      </c>
      <c r="H44" s="20" t="s">
        <v>535</v>
      </c>
      <c r="I44" s="21">
        <f t="shared" si="19"/>
        <v>153</v>
      </c>
      <c r="J44" s="21" t="s">
        <v>530</v>
      </c>
      <c r="K44" s="21">
        <f t="shared" si="20"/>
        <v>158</v>
      </c>
      <c r="L44" s="21">
        <f t="shared" si="21"/>
        <v>6</v>
      </c>
      <c r="M44" s="31">
        <f t="shared" si="17"/>
        <v>3.93</v>
      </c>
      <c r="N44" s="22">
        <f>0.333*F44</f>
        <v>3.33</v>
      </c>
      <c r="O44" s="22">
        <f t="shared" si="6"/>
        <v>12</v>
      </c>
      <c r="Q44" s="1">
        <f t="shared" si="18"/>
        <v>0.12096</v>
      </c>
      <c r="R44">
        <f t="shared" si="7"/>
        <v>0.333</v>
      </c>
    </row>
    <row r="45" ht="14.4" spans="1:18">
      <c r="A45" s="6" t="s">
        <v>534</v>
      </c>
      <c r="B45" s="14" t="s">
        <v>96</v>
      </c>
      <c r="C45" s="15" t="s">
        <v>97</v>
      </c>
      <c r="D45" s="16">
        <v>887513082293</v>
      </c>
      <c r="E45" s="18">
        <v>40</v>
      </c>
      <c r="F45" s="18">
        <v>10</v>
      </c>
      <c r="G45" s="19">
        <v>30</v>
      </c>
      <c r="H45" s="20" t="s">
        <v>535</v>
      </c>
      <c r="I45" s="21">
        <f t="shared" si="19"/>
        <v>159</v>
      </c>
      <c r="J45" s="21" t="s">
        <v>530</v>
      </c>
      <c r="K45" s="21">
        <f t="shared" si="20"/>
        <v>161</v>
      </c>
      <c r="L45" s="21">
        <f t="shared" si="21"/>
        <v>3</v>
      </c>
      <c r="M45" s="31">
        <f t="shared" si="17"/>
        <v>5.07</v>
      </c>
      <c r="N45" s="22">
        <f>0.447*F45</f>
        <v>4.47</v>
      </c>
      <c r="O45" s="22">
        <f t="shared" si="6"/>
        <v>6</v>
      </c>
      <c r="Q45" s="1">
        <f t="shared" si="18"/>
        <v>0.06048</v>
      </c>
      <c r="R45">
        <f t="shared" si="7"/>
        <v>0.447</v>
      </c>
    </row>
    <row r="46" ht="14.4" spans="1:18">
      <c r="A46" s="6" t="s">
        <v>534</v>
      </c>
      <c r="B46" s="14" t="s">
        <v>98</v>
      </c>
      <c r="C46" s="15" t="s">
        <v>99</v>
      </c>
      <c r="D46" s="16">
        <v>887513082309</v>
      </c>
      <c r="E46" s="18">
        <v>42</v>
      </c>
      <c r="F46" s="18">
        <v>10</v>
      </c>
      <c r="G46" s="19">
        <v>40</v>
      </c>
      <c r="H46" s="20" t="s">
        <v>535</v>
      </c>
      <c r="I46" s="21">
        <f t="shared" si="19"/>
        <v>162</v>
      </c>
      <c r="J46" s="21" t="s">
        <v>530</v>
      </c>
      <c r="K46" s="21">
        <f t="shared" si="20"/>
        <v>165</v>
      </c>
      <c r="L46" s="21">
        <f t="shared" si="21"/>
        <v>4</v>
      </c>
      <c r="M46" s="31">
        <f t="shared" si="17"/>
        <v>5.2</v>
      </c>
      <c r="N46" s="22">
        <f>0.46*F46</f>
        <v>4.6</v>
      </c>
      <c r="O46" s="22">
        <f t="shared" si="6"/>
        <v>8</v>
      </c>
      <c r="Q46" s="1">
        <f t="shared" si="18"/>
        <v>0.08064</v>
      </c>
      <c r="R46">
        <f t="shared" si="7"/>
        <v>0.46</v>
      </c>
    </row>
    <row r="47" ht="14.4" spans="1:18">
      <c r="A47" s="6" t="s">
        <v>534</v>
      </c>
      <c r="B47" s="14" t="s">
        <v>100</v>
      </c>
      <c r="C47" s="15" t="s">
        <v>101</v>
      </c>
      <c r="D47" s="16">
        <v>887513082316</v>
      </c>
      <c r="E47" s="18">
        <v>44</v>
      </c>
      <c r="F47" s="18">
        <v>10</v>
      </c>
      <c r="G47" s="19">
        <v>40</v>
      </c>
      <c r="H47" s="20" t="s">
        <v>535</v>
      </c>
      <c r="I47" s="21">
        <f t="shared" si="19"/>
        <v>166</v>
      </c>
      <c r="J47" s="21" t="s">
        <v>530</v>
      </c>
      <c r="K47" s="21">
        <f t="shared" si="20"/>
        <v>169</v>
      </c>
      <c r="L47" s="21">
        <f t="shared" si="21"/>
        <v>4</v>
      </c>
      <c r="M47" s="31">
        <f t="shared" si="17"/>
        <v>5.33</v>
      </c>
      <c r="N47" s="22">
        <f>0.473*F47</f>
        <v>4.73</v>
      </c>
      <c r="O47" s="22">
        <f t="shared" si="6"/>
        <v>8</v>
      </c>
      <c r="Q47" s="1">
        <f t="shared" si="18"/>
        <v>0.08064</v>
      </c>
      <c r="R47">
        <f t="shared" si="7"/>
        <v>0.473</v>
      </c>
    </row>
    <row r="48" ht="14.4" spans="1:18">
      <c r="A48" s="6" t="s">
        <v>534</v>
      </c>
      <c r="B48" s="14" t="s">
        <v>102</v>
      </c>
      <c r="C48" s="15" t="s">
        <v>103</v>
      </c>
      <c r="D48" s="16">
        <v>5056592202747</v>
      </c>
      <c r="E48" s="18">
        <v>32</v>
      </c>
      <c r="F48" s="18">
        <v>10</v>
      </c>
      <c r="G48" s="19">
        <v>20</v>
      </c>
      <c r="H48" s="20" t="s">
        <v>535</v>
      </c>
      <c r="I48" s="21">
        <f t="shared" si="19"/>
        <v>170</v>
      </c>
      <c r="J48" s="21" t="s">
        <v>530</v>
      </c>
      <c r="K48" s="21">
        <f t="shared" si="20"/>
        <v>171</v>
      </c>
      <c r="L48" s="21">
        <f t="shared" si="21"/>
        <v>2</v>
      </c>
      <c r="M48" s="31">
        <f t="shared" si="17"/>
        <v>3.45</v>
      </c>
      <c r="N48" s="22">
        <f>0.285*F48</f>
        <v>2.85</v>
      </c>
      <c r="O48" s="22">
        <f t="shared" si="6"/>
        <v>4</v>
      </c>
      <c r="Q48" s="1">
        <f t="shared" si="18"/>
        <v>0.04032</v>
      </c>
      <c r="R48">
        <f t="shared" si="7"/>
        <v>0.285</v>
      </c>
    </row>
    <row r="49" ht="14.4" spans="1:18">
      <c r="A49" s="6" t="s">
        <v>534</v>
      </c>
      <c r="B49" s="14" t="s">
        <v>104</v>
      </c>
      <c r="C49" s="15" t="s">
        <v>105</v>
      </c>
      <c r="D49" s="16">
        <v>5056592202754</v>
      </c>
      <c r="E49" s="18">
        <v>34</v>
      </c>
      <c r="F49" s="18">
        <v>10</v>
      </c>
      <c r="G49" s="19">
        <v>50</v>
      </c>
      <c r="H49" s="20" t="s">
        <v>535</v>
      </c>
      <c r="I49" s="21">
        <f t="shared" si="19"/>
        <v>172</v>
      </c>
      <c r="J49" s="21" t="s">
        <v>530</v>
      </c>
      <c r="K49" s="21">
        <f t="shared" si="20"/>
        <v>176</v>
      </c>
      <c r="L49" s="21">
        <f t="shared" si="21"/>
        <v>5</v>
      </c>
      <c r="M49" s="31">
        <f t="shared" si="17"/>
        <v>3.66</v>
      </c>
      <c r="N49" s="22">
        <f>0.306*F49</f>
        <v>3.06</v>
      </c>
      <c r="O49" s="22">
        <f t="shared" si="6"/>
        <v>10</v>
      </c>
      <c r="Q49" s="1">
        <f t="shared" si="18"/>
        <v>0.1008</v>
      </c>
      <c r="R49">
        <f t="shared" si="7"/>
        <v>0.306</v>
      </c>
    </row>
    <row r="50" ht="14.4" spans="1:18">
      <c r="A50" s="6" t="s">
        <v>534</v>
      </c>
      <c r="B50" s="14" t="s">
        <v>106</v>
      </c>
      <c r="C50" s="15" t="s">
        <v>107</v>
      </c>
      <c r="D50" s="16">
        <v>5056592202761</v>
      </c>
      <c r="E50" s="18">
        <v>36</v>
      </c>
      <c r="F50" s="18">
        <v>10</v>
      </c>
      <c r="G50" s="19">
        <v>10</v>
      </c>
      <c r="H50" s="20" t="s">
        <v>535</v>
      </c>
      <c r="I50" s="21">
        <f t="shared" si="19"/>
        <v>177</v>
      </c>
      <c r="J50" s="21" t="s">
        <v>530</v>
      </c>
      <c r="K50" s="21">
        <f t="shared" si="20"/>
        <v>177</v>
      </c>
      <c r="L50" s="21">
        <f t="shared" si="21"/>
        <v>1</v>
      </c>
      <c r="M50" s="31">
        <f t="shared" si="17"/>
        <v>3.79</v>
      </c>
      <c r="N50" s="22">
        <f>0.319*F50</f>
        <v>3.19</v>
      </c>
      <c r="O50" s="22">
        <f t="shared" si="6"/>
        <v>2</v>
      </c>
      <c r="Q50" s="1">
        <f t="shared" si="18"/>
        <v>0.02016</v>
      </c>
      <c r="R50">
        <f t="shared" si="7"/>
        <v>0.319</v>
      </c>
    </row>
    <row r="51" ht="14.4" spans="1:18">
      <c r="A51" s="6" t="s">
        <v>534</v>
      </c>
      <c r="B51" s="14" t="s">
        <v>108</v>
      </c>
      <c r="C51" s="15" t="s">
        <v>109</v>
      </c>
      <c r="D51" s="16">
        <v>5056592202778</v>
      </c>
      <c r="E51" s="18">
        <v>38</v>
      </c>
      <c r="F51" s="18">
        <v>10</v>
      </c>
      <c r="G51" s="19">
        <v>10</v>
      </c>
      <c r="H51" s="20" t="s">
        <v>535</v>
      </c>
      <c r="I51" s="21">
        <f t="shared" si="19"/>
        <v>178</v>
      </c>
      <c r="J51" s="21" t="s">
        <v>530</v>
      </c>
      <c r="K51" s="21">
        <f t="shared" si="20"/>
        <v>178</v>
      </c>
      <c r="L51" s="21">
        <f t="shared" si="21"/>
        <v>1</v>
      </c>
      <c r="M51" s="31">
        <f t="shared" si="17"/>
        <v>3.93</v>
      </c>
      <c r="N51" s="22">
        <f>0.333*F51</f>
        <v>3.33</v>
      </c>
      <c r="O51" s="22">
        <f t="shared" si="6"/>
        <v>2</v>
      </c>
      <c r="Q51" s="1">
        <f t="shared" si="18"/>
        <v>0.02016</v>
      </c>
      <c r="R51">
        <f t="shared" si="7"/>
        <v>0.333</v>
      </c>
    </row>
    <row r="52" ht="14.4" spans="1:18">
      <c r="A52" s="6" t="s">
        <v>534</v>
      </c>
      <c r="B52" s="14" t="s">
        <v>110</v>
      </c>
      <c r="C52" s="15" t="s">
        <v>111</v>
      </c>
      <c r="D52" s="16">
        <v>5056592202785</v>
      </c>
      <c r="E52" s="18">
        <v>40</v>
      </c>
      <c r="F52" s="18">
        <v>10</v>
      </c>
      <c r="G52" s="19">
        <v>10</v>
      </c>
      <c r="H52" s="20" t="s">
        <v>535</v>
      </c>
      <c r="I52" s="21">
        <f t="shared" si="19"/>
        <v>179</v>
      </c>
      <c r="J52" s="21" t="s">
        <v>530</v>
      </c>
      <c r="K52" s="21">
        <f t="shared" si="20"/>
        <v>179</v>
      </c>
      <c r="L52" s="21">
        <f t="shared" si="21"/>
        <v>1</v>
      </c>
      <c r="M52" s="31">
        <f t="shared" si="17"/>
        <v>5.07</v>
      </c>
      <c r="N52" s="22">
        <f>0.447*F52</f>
        <v>4.47</v>
      </c>
      <c r="O52" s="22">
        <f t="shared" si="6"/>
        <v>2</v>
      </c>
      <c r="Q52" s="1">
        <f t="shared" si="18"/>
        <v>0.02016</v>
      </c>
      <c r="R52">
        <f t="shared" si="7"/>
        <v>0.447</v>
      </c>
    </row>
    <row r="53" ht="14.4" spans="1:18">
      <c r="A53" s="6" t="s">
        <v>534</v>
      </c>
      <c r="B53" s="14" t="s">
        <v>112</v>
      </c>
      <c r="C53" s="15" t="s">
        <v>113</v>
      </c>
      <c r="D53" s="16">
        <v>5056592202792</v>
      </c>
      <c r="E53" s="18">
        <v>42</v>
      </c>
      <c r="F53" s="18">
        <v>10</v>
      </c>
      <c r="G53" s="19">
        <v>10</v>
      </c>
      <c r="H53" s="20" t="s">
        <v>535</v>
      </c>
      <c r="I53" s="21">
        <f t="shared" si="19"/>
        <v>180</v>
      </c>
      <c r="J53" s="21" t="s">
        <v>530</v>
      </c>
      <c r="K53" s="21">
        <f t="shared" si="20"/>
        <v>180</v>
      </c>
      <c r="L53" s="21">
        <f t="shared" si="21"/>
        <v>1</v>
      </c>
      <c r="M53" s="31">
        <f t="shared" si="17"/>
        <v>5.2</v>
      </c>
      <c r="N53" s="22">
        <f>0.46*F53</f>
        <v>4.6</v>
      </c>
      <c r="O53" s="22">
        <f t="shared" si="6"/>
        <v>2</v>
      </c>
      <c r="Q53" s="1">
        <f t="shared" si="18"/>
        <v>0.02016</v>
      </c>
      <c r="R53">
        <f t="shared" si="7"/>
        <v>0.46</v>
      </c>
    </row>
    <row r="54" ht="14.4" spans="1:18">
      <c r="A54" s="6" t="s">
        <v>534</v>
      </c>
      <c r="B54" s="14" t="s">
        <v>114</v>
      </c>
      <c r="C54" s="15" t="s">
        <v>115</v>
      </c>
      <c r="D54" s="16">
        <v>5056592202808</v>
      </c>
      <c r="E54" s="18">
        <v>44</v>
      </c>
      <c r="F54" s="18">
        <v>10</v>
      </c>
      <c r="G54" s="19">
        <v>10</v>
      </c>
      <c r="H54" s="20" t="s">
        <v>535</v>
      </c>
      <c r="I54" s="21">
        <f t="shared" si="19"/>
        <v>181</v>
      </c>
      <c r="J54" s="21" t="s">
        <v>530</v>
      </c>
      <c r="K54" s="21">
        <f t="shared" si="20"/>
        <v>181</v>
      </c>
      <c r="L54" s="21">
        <f t="shared" si="21"/>
        <v>1</v>
      </c>
      <c r="M54" s="31">
        <f t="shared" si="17"/>
        <v>5.33</v>
      </c>
      <c r="N54" s="22">
        <f>0.473*F54</f>
        <v>4.73</v>
      </c>
      <c r="O54" s="22">
        <f t="shared" si="6"/>
        <v>2</v>
      </c>
      <c r="Q54" s="1">
        <f t="shared" si="18"/>
        <v>0.02016</v>
      </c>
      <c r="R54">
        <f t="shared" si="7"/>
        <v>0.473</v>
      </c>
    </row>
    <row r="55" ht="14.4" spans="1:18">
      <c r="A55" s="6" t="s">
        <v>534</v>
      </c>
      <c r="B55" s="14" t="s">
        <v>116</v>
      </c>
      <c r="C55" s="15" t="s">
        <v>117</v>
      </c>
      <c r="D55" s="16">
        <v>5056592202655</v>
      </c>
      <c r="E55" s="18">
        <v>30</v>
      </c>
      <c r="F55" s="18">
        <v>10</v>
      </c>
      <c r="G55" s="19">
        <v>20</v>
      </c>
      <c r="H55" s="20" t="s">
        <v>535</v>
      </c>
      <c r="I55" s="21">
        <f t="shared" si="19"/>
        <v>182</v>
      </c>
      <c r="J55" s="21" t="s">
        <v>530</v>
      </c>
      <c r="K55" s="21">
        <f t="shared" si="20"/>
        <v>183</v>
      </c>
      <c r="L55" s="21">
        <f t="shared" si="21"/>
        <v>2</v>
      </c>
      <c r="M55" s="31">
        <f t="shared" si="17"/>
        <v>3.32</v>
      </c>
      <c r="N55" s="22">
        <f>0.272*F55</f>
        <v>2.72</v>
      </c>
      <c r="O55" s="22">
        <f t="shared" si="6"/>
        <v>4</v>
      </c>
      <c r="Q55" s="1">
        <f t="shared" si="18"/>
        <v>0.04032</v>
      </c>
      <c r="R55">
        <f t="shared" si="7"/>
        <v>0.272</v>
      </c>
    </row>
    <row r="56" ht="14.4" spans="1:18">
      <c r="A56" s="6" t="s">
        <v>534</v>
      </c>
      <c r="B56" s="14" t="s">
        <v>118</v>
      </c>
      <c r="C56" s="15" t="s">
        <v>119</v>
      </c>
      <c r="D56" s="16">
        <v>5056592202662</v>
      </c>
      <c r="E56" s="18">
        <v>32</v>
      </c>
      <c r="F56" s="18">
        <v>10</v>
      </c>
      <c r="G56" s="19">
        <v>30</v>
      </c>
      <c r="H56" s="20" t="s">
        <v>535</v>
      </c>
      <c r="I56" s="21">
        <f t="shared" si="19"/>
        <v>184</v>
      </c>
      <c r="J56" s="21" t="s">
        <v>530</v>
      </c>
      <c r="K56" s="21">
        <f t="shared" si="20"/>
        <v>186</v>
      </c>
      <c r="L56" s="21">
        <f t="shared" si="21"/>
        <v>3</v>
      </c>
      <c r="M56" s="31">
        <f t="shared" si="17"/>
        <v>3.45</v>
      </c>
      <c r="N56" s="22">
        <f>0.285*F56</f>
        <v>2.85</v>
      </c>
      <c r="O56" s="22">
        <f t="shared" si="6"/>
        <v>6</v>
      </c>
      <c r="Q56" s="1">
        <f t="shared" si="18"/>
        <v>0.06048</v>
      </c>
      <c r="R56">
        <f t="shared" si="7"/>
        <v>0.285</v>
      </c>
    </row>
    <row r="57" ht="14.4" spans="1:18">
      <c r="A57" s="6" t="s">
        <v>534</v>
      </c>
      <c r="B57" s="14" t="s">
        <v>120</v>
      </c>
      <c r="C57" s="15" t="s">
        <v>121</v>
      </c>
      <c r="D57" s="16">
        <v>5056592202679</v>
      </c>
      <c r="E57" s="18">
        <v>34</v>
      </c>
      <c r="F57" s="18">
        <v>10</v>
      </c>
      <c r="G57" s="19">
        <v>70</v>
      </c>
      <c r="H57" s="20" t="s">
        <v>535</v>
      </c>
      <c r="I57" s="21">
        <f t="shared" si="19"/>
        <v>187</v>
      </c>
      <c r="J57" s="21" t="s">
        <v>530</v>
      </c>
      <c r="K57" s="21">
        <f t="shared" si="20"/>
        <v>193</v>
      </c>
      <c r="L57" s="21">
        <f t="shared" si="21"/>
        <v>7</v>
      </c>
      <c r="M57" s="31">
        <f t="shared" si="17"/>
        <v>3.66</v>
      </c>
      <c r="N57" s="22">
        <f>0.306*F57</f>
        <v>3.06</v>
      </c>
      <c r="O57" s="22">
        <f t="shared" si="6"/>
        <v>14</v>
      </c>
      <c r="Q57" s="1">
        <f t="shared" si="18"/>
        <v>0.14112</v>
      </c>
      <c r="R57">
        <f t="shared" si="7"/>
        <v>0.306</v>
      </c>
    </row>
    <row r="58" ht="14.4" spans="1:18">
      <c r="A58" s="6" t="s">
        <v>534</v>
      </c>
      <c r="B58" s="14" t="s">
        <v>122</v>
      </c>
      <c r="C58" s="15" t="s">
        <v>123</v>
      </c>
      <c r="D58" s="16">
        <v>5056592202686</v>
      </c>
      <c r="E58" s="18">
        <v>36</v>
      </c>
      <c r="F58" s="18">
        <v>10</v>
      </c>
      <c r="G58" s="19">
        <v>90</v>
      </c>
      <c r="H58" s="20" t="s">
        <v>535</v>
      </c>
      <c r="I58" s="21">
        <f t="shared" si="19"/>
        <v>194</v>
      </c>
      <c r="J58" s="21" t="s">
        <v>530</v>
      </c>
      <c r="K58" s="21">
        <f t="shared" si="20"/>
        <v>202</v>
      </c>
      <c r="L58" s="21">
        <f t="shared" si="21"/>
        <v>9</v>
      </c>
      <c r="M58" s="31">
        <f t="shared" si="17"/>
        <v>3.79</v>
      </c>
      <c r="N58" s="22">
        <f>0.319*F58</f>
        <v>3.19</v>
      </c>
      <c r="O58" s="22">
        <f>L58*2+2</f>
        <v>20</v>
      </c>
      <c r="Q58" s="1">
        <f t="shared" si="18"/>
        <v>0.18144</v>
      </c>
      <c r="R58">
        <f t="shared" si="7"/>
        <v>0.319</v>
      </c>
    </row>
    <row r="59" ht="14.4" spans="1:18">
      <c r="A59" s="6" t="s">
        <v>534</v>
      </c>
      <c r="B59" s="14" t="s">
        <v>124</v>
      </c>
      <c r="C59" s="15" t="s">
        <v>125</v>
      </c>
      <c r="D59" s="16">
        <v>5056592202693</v>
      </c>
      <c r="E59" s="18">
        <v>38</v>
      </c>
      <c r="F59" s="18">
        <v>10</v>
      </c>
      <c r="G59" s="19">
        <v>40</v>
      </c>
      <c r="H59" s="20" t="s">
        <v>535</v>
      </c>
      <c r="I59" s="21">
        <f t="shared" si="19"/>
        <v>203</v>
      </c>
      <c r="J59" s="21" t="s">
        <v>530</v>
      </c>
      <c r="K59" s="21">
        <f t="shared" si="20"/>
        <v>206</v>
      </c>
      <c r="L59" s="21">
        <f t="shared" si="21"/>
        <v>4</v>
      </c>
      <c r="M59" s="31">
        <f t="shared" si="17"/>
        <v>3.93</v>
      </c>
      <c r="N59" s="22">
        <f>0.333*F59</f>
        <v>3.33</v>
      </c>
      <c r="O59" s="22">
        <f t="shared" si="6"/>
        <v>8</v>
      </c>
      <c r="Q59" s="1">
        <f t="shared" si="18"/>
        <v>0.08064</v>
      </c>
      <c r="R59">
        <f t="shared" si="7"/>
        <v>0.333</v>
      </c>
    </row>
    <row r="60" ht="14.4" spans="1:18">
      <c r="A60" s="6" t="s">
        <v>534</v>
      </c>
      <c r="B60" s="14" t="s">
        <v>126</v>
      </c>
      <c r="C60" s="15" t="s">
        <v>127</v>
      </c>
      <c r="D60" s="16">
        <v>5056592202709</v>
      </c>
      <c r="E60" s="18">
        <v>40</v>
      </c>
      <c r="F60" s="18">
        <v>10</v>
      </c>
      <c r="G60" s="19">
        <v>20</v>
      </c>
      <c r="H60" s="20" t="s">
        <v>535</v>
      </c>
      <c r="I60" s="21">
        <f t="shared" si="19"/>
        <v>207</v>
      </c>
      <c r="J60" s="21" t="s">
        <v>530</v>
      </c>
      <c r="K60" s="21">
        <f t="shared" si="20"/>
        <v>208</v>
      </c>
      <c r="L60" s="21">
        <f t="shared" si="21"/>
        <v>2</v>
      </c>
      <c r="M60" s="31">
        <f t="shared" si="17"/>
        <v>5.07</v>
      </c>
      <c r="N60" s="22">
        <f>0.447*F60</f>
        <v>4.47</v>
      </c>
      <c r="O60" s="22">
        <f t="shared" si="6"/>
        <v>4</v>
      </c>
      <c r="Q60" s="1">
        <f t="shared" si="18"/>
        <v>0.04032</v>
      </c>
      <c r="R60">
        <f t="shared" si="7"/>
        <v>0.447</v>
      </c>
    </row>
    <row r="61" ht="14.4" spans="1:18">
      <c r="A61" s="6" t="s">
        <v>534</v>
      </c>
      <c r="B61" s="14" t="s">
        <v>128</v>
      </c>
      <c r="C61" s="15" t="s">
        <v>129</v>
      </c>
      <c r="D61" s="16">
        <v>5056592202716</v>
      </c>
      <c r="E61" s="18">
        <v>42</v>
      </c>
      <c r="F61" s="18">
        <v>10</v>
      </c>
      <c r="G61" s="19">
        <v>20</v>
      </c>
      <c r="H61" s="20" t="s">
        <v>535</v>
      </c>
      <c r="I61" s="21">
        <f t="shared" si="19"/>
        <v>209</v>
      </c>
      <c r="J61" s="21" t="s">
        <v>530</v>
      </c>
      <c r="K61" s="21">
        <f t="shared" si="20"/>
        <v>210</v>
      </c>
      <c r="L61" s="21">
        <f t="shared" si="21"/>
        <v>2</v>
      </c>
      <c r="M61" s="31">
        <f t="shared" si="17"/>
        <v>5.2</v>
      </c>
      <c r="N61" s="22">
        <f>0.46*F61</f>
        <v>4.6</v>
      </c>
      <c r="O61" s="22">
        <f t="shared" si="6"/>
        <v>4</v>
      </c>
      <c r="Q61" s="1">
        <f t="shared" si="18"/>
        <v>0.04032</v>
      </c>
      <c r="R61">
        <f t="shared" si="7"/>
        <v>0.46</v>
      </c>
    </row>
    <row r="62" ht="14.4" spans="1:18">
      <c r="A62" s="6" t="s">
        <v>534</v>
      </c>
      <c r="B62" s="14" t="s">
        <v>130</v>
      </c>
      <c r="C62" s="15" t="s">
        <v>131</v>
      </c>
      <c r="D62" s="16">
        <v>5056592202426</v>
      </c>
      <c r="E62" s="18">
        <v>32</v>
      </c>
      <c r="F62" s="18">
        <v>10</v>
      </c>
      <c r="G62" s="19">
        <v>20</v>
      </c>
      <c r="H62" s="20" t="s">
        <v>535</v>
      </c>
      <c r="I62" s="21">
        <f t="shared" si="19"/>
        <v>211</v>
      </c>
      <c r="J62" s="21" t="s">
        <v>530</v>
      </c>
      <c r="K62" s="21">
        <f t="shared" si="20"/>
        <v>212</v>
      </c>
      <c r="L62" s="21">
        <f t="shared" si="21"/>
        <v>2</v>
      </c>
      <c r="M62" s="31">
        <f t="shared" si="17"/>
        <v>3.45</v>
      </c>
      <c r="N62" s="22">
        <f>0.285*F62</f>
        <v>2.85</v>
      </c>
      <c r="O62" s="22">
        <f t="shared" si="6"/>
        <v>4</v>
      </c>
      <c r="Q62" s="1">
        <f t="shared" si="18"/>
        <v>0.04032</v>
      </c>
      <c r="R62">
        <f t="shared" si="7"/>
        <v>0.285</v>
      </c>
    </row>
    <row r="63" ht="14.4" spans="1:18">
      <c r="A63" s="6" t="s">
        <v>534</v>
      </c>
      <c r="B63" s="14" t="s">
        <v>132</v>
      </c>
      <c r="C63" s="15" t="s">
        <v>133</v>
      </c>
      <c r="D63" s="16">
        <v>5056592202433</v>
      </c>
      <c r="E63" s="18">
        <v>34</v>
      </c>
      <c r="F63" s="18">
        <v>10</v>
      </c>
      <c r="G63" s="19">
        <v>40</v>
      </c>
      <c r="H63" s="20" t="s">
        <v>535</v>
      </c>
      <c r="I63" s="21">
        <f t="shared" si="19"/>
        <v>213</v>
      </c>
      <c r="J63" s="21" t="s">
        <v>530</v>
      </c>
      <c r="K63" s="21">
        <f t="shared" si="20"/>
        <v>216</v>
      </c>
      <c r="L63" s="21">
        <f t="shared" si="21"/>
        <v>4</v>
      </c>
      <c r="M63" s="31">
        <f t="shared" si="17"/>
        <v>3.66</v>
      </c>
      <c r="N63" s="22">
        <f>0.306*F63</f>
        <v>3.06</v>
      </c>
      <c r="O63" s="22">
        <f t="shared" si="6"/>
        <v>8</v>
      </c>
      <c r="Q63" s="1">
        <f t="shared" si="18"/>
        <v>0.08064</v>
      </c>
      <c r="R63">
        <f t="shared" si="7"/>
        <v>0.306</v>
      </c>
    </row>
    <row r="64" ht="14.4" spans="1:18">
      <c r="A64" s="6" t="s">
        <v>534</v>
      </c>
      <c r="B64" s="14" t="s">
        <v>134</v>
      </c>
      <c r="C64" s="15" t="s">
        <v>135</v>
      </c>
      <c r="D64" s="16">
        <v>5056592202440</v>
      </c>
      <c r="E64" s="18">
        <v>36</v>
      </c>
      <c r="F64" s="18">
        <v>10</v>
      </c>
      <c r="G64" s="19">
        <v>50</v>
      </c>
      <c r="H64" s="20" t="s">
        <v>535</v>
      </c>
      <c r="I64" s="21">
        <f t="shared" si="19"/>
        <v>217</v>
      </c>
      <c r="J64" s="21" t="s">
        <v>530</v>
      </c>
      <c r="K64" s="21">
        <f t="shared" si="20"/>
        <v>221</v>
      </c>
      <c r="L64" s="21">
        <f t="shared" si="21"/>
        <v>5</v>
      </c>
      <c r="M64" s="31">
        <f t="shared" si="17"/>
        <v>3.79</v>
      </c>
      <c r="N64" s="22">
        <f>0.319*F64</f>
        <v>3.19</v>
      </c>
      <c r="O64" s="22">
        <f t="shared" si="6"/>
        <v>10</v>
      </c>
      <c r="Q64" s="1">
        <f t="shared" si="18"/>
        <v>0.1008</v>
      </c>
      <c r="R64">
        <f t="shared" si="7"/>
        <v>0.319</v>
      </c>
    </row>
    <row r="65" ht="14.4" spans="1:18">
      <c r="A65" s="6" t="s">
        <v>534</v>
      </c>
      <c r="B65" s="14" t="s">
        <v>136</v>
      </c>
      <c r="C65" s="15" t="s">
        <v>137</v>
      </c>
      <c r="D65" s="16">
        <v>5056592202457</v>
      </c>
      <c r="E65" s="18">
        <v>38</v>
      </c>
      <c r="F65" s="18">
        <v>10</v>
      </c>
      <c r="G65" s="19">
        <v>50</v>
      </c>
      <c r="H65" s="20" t="s">
        <v>535</v>
      </c>
      <c r="I65" s="21">
        <f t="shared" si="19"/>
        <v>222</v>
      </c>
      <c r="J65" s="21" t="s">
        <v>530</v>
      </c>
      <c r="K65" s="21">
        <f t="shared" si="20"/>
        <v>226</v>
      </c>
      <c r="L65" s="21">
        <f t="shared" si="21"/>
        <v>5</v>
      </c>
      <c r="M65" s="31">
        <f t="shared" si="17"/>
        <v>3.93</v>
      </c>
      <c r="N65" s="22">
        <f>0.333*F65</f>
        <v>3.33</v>
      </c>
      <c r="O65" s="22">
        <f t="shared" si="6"/>
        <v>10</v>
      </c>
      <c r="Q65" s="1">
        <f t="shared" si="18"/>
        <v>0.1008</v>
      </c>
      <c r="R65">
        <f t="shared" si="7"/>
        <v>0.333</v>
      </c>
    </row>
    <row r="66" ht="14.4" spans="1:18">
      <c r="A66" s="6" t="s">
        <v>534</v>
      </c>
      <c r="B66" s="14" t="s">
        <v>138</v>
      </c>
      <c r="C66" s="15" t="s">
        <v>139</v>
      </c>
      <c r="D66" s="16">
        <v>5056592202464</v>
      </c>
      <c r="E66" s="18">
        <v>40</v>
      </c>
      <c r="F66" s="18">
        <v>10</v>
      </c>
      <c r="G66" s="19">
        <v>10</v>
      </c>
      <c r="H66" s="20" t="s">
        <v>535</v>
      </c>
      <c r="I66" s="21">
        <f t="shared" si="19"/>
        <v>227</v>
      </c>
      <c r="J66" s="21" t="s">
        <v>530</v>
      </c>
      <c r="K66" s="21">
        <f t="shared" si="20"/>
        <v>227</v>
      </c>
      <c r="L66" s="21">
        <f t="shared" si="21"/>
        <v>1</v>
      </c>
      <c r="M66" s="31">
        <f t="shared" si="17"/>
        <v>5.07</v>
      </c>
      <c r="N66" s="22">
        <f>0.447*F66</f>
        <v>4.47</v>
      </c>
      <c r="O66" s="22">
        <f t="shared" si="6"/>
        <v>2</v>
      </c>
      <c r="Q66" s="1">
        <f t="shared" si="18"/>
        <v>0.02016</v>
      </c>
      <c r="R66">
        <f t="shared" si="7"/>
        <v>0.447</v>
      </c>
    </row>
    <row r="67" ht="14.4" spans="1:18">
      <c r="A67" s="6" t="s">
        <v>534</v>
      </c>
      <c r="B67" s="14" t="s">
        <v>140</v>
      </c>
      <c r="C67" s="15" t="s">
        <v>141</v>
      </c>
      <c r="D67" s="16">
        <v>5056592202488</v>
      </c>
      <c r="E67" s="18">
        <v>44</v>
      </c>
      <c r="F67" s="18">
        <v>10</v>
      </c>
      <c r="G67" s="19">
        <v>20</v>
      </c>
      <c r="H67" s="20" t="s">
        <v>535</v>
      </c>
      <c r="I67" s="21">
        <f t="shared" si="19"/>
        <v>228</v>
      </c>
      <c r="J67" s="21" t="s">
        <v>530</v>
      </c>
      <c r="K67" s="21">
        <f t="shared" si="20"/>
        <v>229</v>
      </c>
      <c r="L67" s="21">
        <f t="shared" si="21"/>
        <v>2</v>
      </c>
      <c r="M67" s="31">
        <f t="shared" si="17"/>
        <v>5.33</v>
      </c>
      <c r="N67" s="22">
        <f>0.473*F67</f>
        <v>4.73</v>
      </c>
      <c r="O67" s="22">
        <f t="shared" ref="O67:O130" si="22">L67*2</f>
        <v>4</v>
      </c>
      <c r="Q67" s="1">
        <f t="shared" si="18"/>
        <v>0.04032</v>
      </c>
      <c r="R67">
        <f t="shared" si="7"/>
        <v>0.473</v>
      </c>
    </row>
    <row r="68" ht="14.4" spans="1:18">
      <c r="A68" s="6" t="s">
        <v>534</v>
      </c>
      <c r="B68" s="36" t="s">
        <v>142</v>
      </c>
      <c r="C68" s="37" t="s">
        <v>143</v>
      </c>
      <c r="D68" s="16">
        <v>5056592203706</v>
      </c>
      <c r="E68" s="18">
        <v>30</v>
      </c>
      <c r="F68" s="18">
        <v>10</v>
      </c>
      <c r="G68" s="19">
        <v>10</v>
      </c>
      <c r="H68" s="20" t="s">
        <v>535</v>
      </c>
      <c r="I68" s="21">
        <f t="shared" si="19"/>
        <v>230</v>
      </c>
      <c r="J68" s="21" t="s">
        <v>530</v>
      </c>
      <c r="K68" s="21">
        <f t="shared" si="20"/>
        <v>230</v>
      </c>
      <c r="L68" s="21">
        <f t="shared" si="21"/>
        <v>1</v>
      </c>
      <c r="M68" s="31">
        <f t="shared" si="17"/>
        <v>3.32</v>
      </c>
      <c r="N68" s="22">
        <f>0.272*F68</f>
        <v>2.72</v>
      </c>
      <c r="O68" s="22">
        <f t="shared" si="22"/>
        <v>2</v>
      </c>
      <c r="Q68" s="1">
        <f t="shared" si="18"/>
        <v>0.02016</v>
      </c>
      <c r="R68">
        <f t="shared" ref="R68:R131" si="23">N68/F68</f>
        <v>0.272</v>
      </c>
    </row>
    <row r="69" ht="14.4" spans="1:18">
      <c r="A69" s="6" t="s">
        <v>534</v>
      </c>
      <c r="B69" s="36" t="s">
        <v>144</v>
      </c>
      <c r="C69" s="37" t="s">
        <v>145</v>
      </c>
      <c r="D69" s="16">
        <v>5056592203713</v>
      </c>
      <c r="E69" s="18">
        <v>32</v>
      </c>
      <c r="F69" s="18">
        <v>10</v>
      </c>
      <c r="G69" s="19">
        <v>10</v>
      </c>
      <c r="H69" s="20" t="s">
        <v>535</v>
      </c>
      <c r="I69" s="21">
        <f t="shared" si="19"/>
        <v>231</v>
      </c>
      <c r="J69" s="21" t="s">
        <v>530</v>
      </c>
      <c r="K69" s="21">
        <f t="shared" si="20"/>
        <v>231</v>
      </c>
      <c r="L69" s="21">
        <f t="shared" si="21"/>
        <v>1</v>
      </c>
      <c r="M69" s="31">
        <f t="shared" si="17"/>
        <v>3.45</v>
      </c>
      <c r="N69" s="22">
        <f>0.285*F69</f>
        <v>2.85</v>
      </c>
      <c r="O69" s="22">
        <f t="shared" si="22"/>
        <v>2</v>
      </c>
      <c r="Q69" s="1">
        <f t="shared" si="18"/>
        <v>0.02016</v>
      </c>
      <c r="R69">
        <f t="shared" si="23"/>
        <v>0.285</v>
      </c>
    </row>
    <row r="70" ht="14.4" spans="1:18">
      <c r="A70" s="6" t="s">
        <v>534</v>
      </c>
      <c r="B70" s="36" t="s">
        <v>146</v>
      </c>
      <c r="C70" s="37" t="s">
        <v>147</v>
      </c>
      <c r="D70" s="16">
        <v>5056592203720</v>
      </c>
      <c r="E70" s="18">
        <v>34</v>
      </c>
      <c r="F70" s="18">
        <v>10</v>
      </c>
      <c r="G70" s="19">
        <v>60</v>
      </c>
      <c r="H70" s="20" t="s">
        <v>535</v>
      </c>
      <c r="I70" s="21">
        <f t="shared" si="19"/>
        <v>232</v>
      </c>
      <c r="J70" s="21" t="s">
        <v>530</v>
      </c>
      <c r="K70" s="21">
        <f t="shared" si="20"/>
        <v>237</v>
      </c>
      <c r="L70" s="21">
        <f t="shared" si="21"/>
        <v>6</v>
      </c>
      <c r="M70" s="31">
        <f t="shared" si="17"/>
        <v>3.66</v>
      </c>
      <c r="N70" s="22">
        <f>0.306*F70</f>
        <v>3.06</v>
      </c>
      <c r="O70" s="22">
        <f>L70*2+2</f>
        <v>14</v>
      </c>
      <c r="Q70" s="1">
        <f t="shared" si="18"/>
        <v>0.12096</v>
      </c>
      <c r="R70">
        <f t="shared" si="23"/>
        <v>0.306</v>
      </c>
    </row>
    <row r="71" ht="14.4" spans="1:18">
      <c r="A71" s="6" t="s">
        <v>534</v>
      </c>
      <c r="B71" s="36" t="s">
        <v>148</v>
      </c>
      <c r="C71" s="37" t="s">
        <v>149</v>
      </c>
      <c r="D71" s="16">
        <v>5056592203737</v>
      </c>
      <c r="E71" s="18">
        <v>36</v>
      </c>
      <c r="F71" s="18">
        <v>10</v>
      </c>
      <c r="G71" s="19">
        <v>90</v>
      </c>
      <c r="H71" s="20" t="s">
        <v>535</v>
      </c>
      <c r="I71" s="21">
        <f t="shared" si="19"/>
        <v>238</v>
      </c>
      <c r="J71" s="21" t="s">
        <v>530</v>
      </c>
      <c r="K71" s="21">
        <f t="shared" si="20"/>
        <v>246</v>
      </c>
      <c r="L71" s="21">
        <f t="shared" si="21"/>
        <v>9</v>
      </c>
      <c r="M71" s="31">
        <f t="shared" si="17"/>
        <v>3.79</v>
      </c>
      <c r="N71" s="22">
        <f>0.319*F71</f>
        <v>3.19</v>
      </c>
      <c r="O71" s="22">
        <f>L71*2+2</f>
        <v>20</v>
      </c>
      <c r="Q71" s="1">
        <f t="shared" si="18"/>
        <v>0.18144</v>
      </c>
      <c r="R71">
        <f t="shared" si="23"/>
        <v>0.319</v>
      </c>
    </row>
    <row r="72" ht="14.4" spans="1:18">
      <c r="A72" s="6" t="s">
        <v>534</v>
      </c>
      <c r="B72" s="36" t="s">
        <v>150</v>
      </c>
      <c r="C72" s="37" t="s">
        <v>151</v>
      </c>
      <c r="D72" s="16">
        <v>5056592203744</v>
      </c>
      <c r="E72" s="18">
        <v>38</v>
      </c>
      <c r="F72" s="18">
        <v>10</v>
      </c>
      <c r="G72" s="19">
        <v>60</v>
      </c>
      <c r="H72" s="20" t="s">
        <v>535</v>
      </c>
      <c r="I72" s="21">
        <f t="shared" si="19"/>
        <v>247</v>
      </c>
      <c r="J72" s="21" t="s">
        <v>530</v>
      </c>
      <c r="K72" s="21">
        <f t="shared" si="20"/>
        <v>252</v>
      </c>
      <c r="L72" s="21">
        <f t="shared" si="21"/>
        <v>6</v>
      </c>
      <c r="M72" s="31">
        <f t="shared" si="17"/>
        <v>3.93</v>
      </c>
      <c r="N72" s="22">
        <f>0.333*F72</f>
        <v>3.33</v>
      </c>
      <c r="O72" s="22">
        <f>L72*2+2</f>
        <v>14</v>
      </c>
      <c r="Q72" s="1">
        <f t="shared" si="18"/>
        <v>0.12096</v>
      </c>
      <c r="R72">
        <f t="shared" si="23"/>
        <v>0.333</v>
      </c>
    </row>
    <row r="73" ht="14.4" spans="1:18">
      <c r="A73" s="6" t="s">
        <v>534</v>
      </c>
      <c r="B73" s="36" t="s">
        <v>152</v>
      </c>
      <c r="C73" s="37" t="s">
        <v>153</v>
      </c>
      <c r="D73" s="16">
        <v>5056592203751</v>
      </c>
      <c r="E73" s="18">
        <v>40</v>
      </c>
      <c r="F73" s="18">
        <v>10</v>
      </c>
      <c r="G73" s="19">
        <v>30</v>
      </c>
      <c r="H73" s="20" t="s">
        <v>535</v>
      </c>
      <c r="I73" s="21">
        <f t="shared" si="19"/>
        <v>253</v>
      </c>
      <c r="J73" s="21" t="s">
        <v>530</v>
      </c>
      <c r="K73" s="21">
        <f t="shared" si="20"/>
        <v>255</v>
      </c>
      <c r="L73" s="21">
        <f t="shared" si="21"/>
        <v>3</v>
      </c>
      <c r="M73" s="31">
        <f t="shared" si="17"/>
        <v>5.07</v>
      </c>
      <c r="N73" s="22">
        <f>0.447*F73</f>
        <v>4.47</v>
      </c>
      <c r="O73" s="22">
        <f t="shared" si="22"/>
        <v>6</v>
      </c>
      <c r="Q73" s="1">
        <f t="shared" si="18"/>
        <v>0.06048</v>
      </c>
      <c r="R73">
        <f t="shared" si="23"/>
        <v>0.447</v>
      </c>
    </row>
    <row r="74" ht="14.4" spans="1:18">
      <c r="A74" s="6" t="s">
        <v>534</v>
      </c>
      <c r="B74" s="36" t="s">
        <v>154</v>
      </c>
      <c r="C74" s="37" t="s">
        <v>155</v>
      </c>
      <c r="D74" s="16">
        <v>5056592203768</v>
      </c>
      <c r="E74" s="18">
        <v>42</v>
      </c>
      <c r="F74" s="18">
        <v>10</v>
      </c>
      <c r="G74" s="19">
        <v>20</v>
      </c>
      <c r="H74" s="20" t="s">
        <v>535</v>
      </c>
      <c r="I74" s="21">
        <f t="shared" si="19"/>
        <v>256</v>
      </c>
      <c r="J74" s="21" t="s">
        <v>530</v>
      </c>
      <c r="K74" s="21">
        <f t="shared" si="20"/>
        <v>257</v>
      </c>
      <c r="L74" s="21">
        <f t="shared" si="21"/>
        <v>2</v>
      </c>
      <c r="M74" s="31">
        <f t="shared" ref="M74:M137" si="24">N74+0.6</f>
        <v>5.2</v>
      </c>
      <c r="N74" s="22">
        <f>0.46*F74</f>
        <v>4.6</v>
      </c>
      <c r="O74" s="22">
        <f t="shared" si="22"/>
        <v>4</v>
      </c>
      <c r="Q74" s="1">
        <f t="shared" si="18"/>
        <v>0.04032</v>
      </c>
      <c r="R74">
        <f t="shared" si="23"/>
        <v>0.46</v>
      </c>
    </row>
    <row r="75" ht="14.4" spans="1:18">
      <c r="A75" s="6" t="s">
        <v>534</v>
      </c>
      <c r="B75" s="36" t="s">
        <v>156</v>
      </c>
      <c r="C75" s="37" t="s">
        <v>157</v>
      </c>
      <c r="D75" s="16">
        <v>5056592203775</v>
      </c>
      <c r="E75" s="18">
        <v>44</v>
      </c>
      <c r="F75" s="18">
        <v>10</v>
      </c>
      <c r="G75" s="19">
        <v>20</v>
      </c>
      <c r="H75" s="20" t="s">
        <v>535</v>
      </c>
      <c r="I75" s="21">
        <f t="shared" si="19"/>
        <v>258</v>
      </c>
      <c r="J75" s="21" t="s">
        <v>530</v>
      </c>
      <c r="K75" s="21">
        <f t="shared" si="20"/>
        <v>259</v>
      </c>
      <c r="L75" s="21">
        <f t="shared" si="21"/>
        <v>2</v>
      </c>
      <c r="M75" s="31">
        <f t="shared" si="24"/>
        <v>5.33</v>
      </c>
      <c r="N75" s="22">
        <f>0.473*F75</f>
        <v>4.73</v>
      </c>
      <c r="O75" s="22">
        <f t="shared" si="22"/>
        <v>4</v>
      </c>
      <c r="Q75" s="1">
        <f t="shared" si="18"/>
        <v>0.04032</v>
      </c>
      <c r="R75">
        <f t="shared" si="23"/>
        <v>0.473</v>
      </c>
    </row>
    <row r="76" ht="14.4" spans="1:18">
      <c r="A76" s="6" t="s">
        <v>534</v>
      </c>
      <c r="B76" s="36" t="s">
        <v>160</v>
      </c>
      <c r="C76" s="38" t="s">
        <v>537</v>
      </c>
      <c r="D76" s="16">
        <v>5056592204161</v>
      </c>
      <c r="E76" s="18">
        <v>32</v>
      </c>
      <c r="F76" s="18">
        <v>10</v>
      </c>
      <c r="G76" s="19">
        <v>20</v>
      </c>
      <c r="H76" s="20" t="s">
        <v>535</v>
      </c>
      <c r="I76" s="21">
        <f t="shared" si="19"/>
        <v>260</v>
      </c>
      <c r="J76" s="21" t="s">
        <v>530</v>
      </c>
      <c r="K76" s="21">
        <f t="shared" si="20"/>
        <v>261</v>
      </c>
      <c r="L76" s="21">
        <f t="shared" si="21"/>
        <v>2</v>
      </c>
      <c r="M76" s="31">
        <f t="shared" si="24"/>
        <v>3.45</v>
      </c>
      <c r="N76" s="22">
        <f>0.285*F76</f>
        <v>2.85</v>
      </c>
      <c r="O76" s="22">
        <f t="shared" si="22"/>
        <v>4</v>
      </c>
      <c r="Q76" s="1">
        <f t="shared" si="18"/>
        <v>0.04032</v>
      </c>
      <c r="R76">
        <f t="shared" si="23"/>
        <v>0.285</v>
      </c>
    </row>
    <row r="77" ht="14.4" spans="1:18">
      <c r="A77" s="6" t="s">
        <v>534</v>
      </c>
      <c r="B77" s="36" t="s">
        <v>162</v>
      </c>
      <c r="C77" s="38" t="s">
        <v>538</v>
      </c>
      <c r="D77" s="16">
        <v>5056592204178</v>
      </c>
      <c r="E77" s="18">
        <v>34</v>
      </c>
      <c r="F77" s="18">
        <v>10</v>
      </c>
      <c r="G77" s="19">
        <v>40</v>
      </c>
      <c r="H77" s="20" t="s">
        <v>535</v>
      </c>
      <c r="I77" s="21">
        <f t="shared" si="19"/>
        <v>262</v>
      </c>
      <c r="J77" s="21" t="s">
        <v>530</v>
      </c>
      <c r="K77" s="21">
        <f t="shared" si="20"/>
        <v>265</v>
      </c>
      <c r="L77" s="21">
        <f t="shared" si="21"/>
        <v>4</v>
      </c>
      <c r="M77" s="31">
        <f t="shared" si="24"/>
        <v>3.66</v>
      </c>
      <c r="N77" s="22">
        <f>0.306*F77</f>
        <v>3.06</v>
      </c>
      <c r="O77" s="22">
        <f t="shared" si="22"/>
        <v>8</v>
      </c>
      <c r="Q77" s="1">
        <f t="shared" si="18"/>
        <v>0.08064</v>
      </c>
      <c r="R77">
        <f t="shared" si="23"/>
        <v>0.306</v>
      </c>
    </row>
    <row r="78" ht="14.4" spans="1:18">
      <c r="A78" s="6" t="s">
        <v>534</v>
      </c>
      <c r="B78" s="36" t="s">
        <v>164</v>
      </c>
      <c r="C78" s="38" t="s">
        <v>539</v>
      </c>
      <c r="D78" s="16">
        <v>5056592204185</v>
      </c>
      <c r="E78" s="18">
        <v>36</v>
      </c>
      <c r="F78" s="18">
        <v>10</v>
      </c>
      <c r="G78" s="19">
        <v>40</v>
      </c>
      <c r="H78" s="20" t="s">
        <v>535</v>
      </c>
      <c r="I78" s="21">
        <f t="shared" si="19"/>
        <v>266</v>
      </c>
      <c r="J78" s="21" t="s">
        <v>530</v>
      </c>
      <c r="K78" s="21">
        <f t="shared" si="20"/>
        <v>269</v>
      </c>
      <c r="L78" s="21">
        <f t="shared" si="21"/>
        <v>4</v>
      </c>
      <c r="M78" s="31">
        <f t="shared" si="24"/>
        <v>3.79</v>
      </c>
      <c r="N78" s="22">
        <f>0.319*F78</f>
        <v>3.19</v>
      </c>
      <c r="O78" s="22">
        <f t="shared" si="22"/>
        <v>8</v>
      </c>
      <c r="Q78" s="1">
        <f t="shared" si="18"/>
        <v>0.08064</v>
      </c>
      <c r="R78">
        <f t="shared" si="23"/>
        <v>0.319</v>
      </c>
    </row>
    <row r="79" ht="14.4" spans="1:18">
      <c r="A79" s="6" t="s">
        <v>534</v>
      </c>
      <c r="B79" s="36" t="s">
        <v>166</v>
      </c>
      <c r="C79" s="38" t="s">
        <v>540</v>
      </c>
      <c r="D79" s="16">
        <v>5056592204192</v>
      </c>
      <c r="E79" s="18">
        <v>38</v>
      </c>
      <c r="F79" s="18">
        <v>10</v>
      </c>
      <c r="G79" s="19">
        <v>30</v>
      </c>
      <c r="H79" s="20" t="s">
        <v>535</v>
      </c>
      <c r="I79" s="21">
        <f t="shared" si="19"/>
        <v>270</v>
      </c>
      <c r="J79" s="21" t="s">
        <v>530</v>
      </c>
      <c r="K79" s="21">
        <f t="shared" si="20"/>
        <v>272</v>
      </c>
      <c r="L79" s="21">
        <f t="shared" si="21"/>
        <v>3</v>
      </c>
      <c r="M79" s="31">
        <f t="shared" si="24"/>
        <v>3.93</v>
      </c>
      <c r="N79" s="22">
        <f>0.333*F79</f>
        <v>3.33</v>
      </c>
      <c r="O79" s="22">
        <f t="shared" si="22"/>
        <v>6</v>
      </c>
      <c r="Q79" s="1">
        <f t="shared" si="18"/>
        <v>0.06048</v>
      </c>
      <c r="R79">
        <f t="shared" si="23"/>
        <v>0.333</v>
      </c>
    </row>
    <row r="80" ht="14.4" spans="1:18">
      <c r="A80" s="6" t="s">
        <v>534</v>
      </c>
      <c r="B80" s="36" t="s">
        <v>168</v>
      </c>
      <c r="C80" s="38" t="s">
        <v>541</v>
      </c>
      <c r="D80" s="16">
        <v>5056592204208</v>
      </c>
      <c r="E80" s="18">
        <v>40</v>
      </c>
      <c r="F80" s="18">
        <v>10</v>
      </c>
      <c r="G80" s="19">
        <v>20</v>
      </c>
      <c r="H80" s="20" t="s">
        <v>535</v>
      </c>
      <c r="I80" s="21">
        <f t="shared" si="19"/>
        <v>273</v>
      </c>
      <c r="J80" s="21" t="s">
        <v>530</v>
      </c>
      <c r="K80" s="21">
        <f t="shared" si="20"/>
        <v>274</v>
      </c>
      <c r="L80" s="21">
        <f t="shared" si="21"/>
        <v>2</v>
      </c>
      <c r="M80" s="31">
        <f t="shared" si="24"/>
        <v>5.07</v>
      </c>
      <c r="N80" s="22">
        <f>0.447*F80</f>
        <v>4.47</v>
      </c>
      <c r="O80" s="22">
        <f t="shared" si="22"/>
        <v>4</v>
      </c>
      <c r="Q80" s="1">
        <f t="shared" si="18"/>
        <v>0.04032</v>
      </c>
      <c r="R80">
        <f t="shared" si="23"/>
        <v>0.447</v>
      </c>
    </row>
    <row r="81" ht="14.4" spans="1:18">
      <c r="A81" s="6" t="s">
        <v>534</v>
      </c>
      <c r="B81" s="36" t="s">
        <v>170</v>
      </c>
      <c r="C81" s="38" t="s">
        <v>542</v>
      </c>
      <c r="D81" s="16">
        <v>5056592204215</v>
      </c>
      <c r="E81" s="18">
        <v>42</v>
      </c>
      <c r="F81" s="18">
        <v>10</v>
      </c>
      <c r="G81" s="19">
        <v>10</v>
      </c>
      <c r="H81" s="20" t="s">
        <v>535</v>
      </c>
      <c r="I81" s="21">
        <f t="shared" si="19"/>
        <v>275</v>
      </c>
      <c r="J81" s="21" t="s">
        <v>530</v>
      </c>
      <c r="K81" s="21">
        <f t="shared" si="20"/>
        <v>275</v>
      </c>
      <c r="L81" s="21">
        <f t="shared" si="21"/>
        <v>1</v>
      </c>
      <c r="M81" s="31">
        <f t="shared" si="24"/>
        <v>5.2</v>
      </c>
      <c r="N81" s="22">
        <f>0.46*F81</f>
        <v>4.6</v>
      </c>
      <c r="O81" s="22">
        <f t="shared" si="22"/>
        <v>2</v>
      </c>
      <c r="Q81" s="1">
        <f t="shared" si="18"/>
        <v>0.02016</v>
      </c>
      <c r="R81">
        <f t="shared" si="23"/>
        <v>0.46</v>
      </c>
    </row>
    <row r="82" ht="14.4" spans="1:18">
      <c r="A82" s="6" t="s">
        <v>534</v>
      </c>
      <c r="B82" s="36" t="s">
        <v>172</v>
      </c>
      <c r="C82" s="38" t="s">
        <v>543</v>
      </c>
      <c r="D82" s="16">
        <v>5056592204222</v>
      </c>
      <c r="E82" s="18">
        <v>44</v>
      </c>
      <c r="F82" s="18">
        <v>10</v>
      </c>
      <c r="G82" s="19">
        <v>10</v>
      </c>
      <c r="H82" s="20" t="s">
        <v>535</v>
      </c>
      <c r="I82" s="21">
        <f t="shared" si="19"/>
        <v>276</v>
      </c>
      <c r="J82" s="21" t="s">
        <v>530</v>
      </c>
      <c r="K82" s="21">
        <f t="shared" si="20"/>
        <v>276</v>
      </c>
      <c r="L82" s="21">
        <f t="shared" si="21"/>
        <v>1</v>
      </c>
      <c r="M82" s="31">
        <f t="shared" si="24"/>
        <v>5.33</v>
      </c>
      <c r="N82" s="22">
        <f>0.473*F82</f>
        <v>4.73</v>
      </c>
      <c r="O82" s="22">
        <f t="shared" si="22"/>
        <v>2</v>
      </c>
      <c r="Q82" s="1">
        <f t="shared" si="18"/>
        <v>0.02016</v>
      </c>
      <c r="R82">
        <f t="shared" si="23"/>
        <v>0.473</v>
      </c>
    </row>
    <row r="83" ht="14.4" spans="1:18">
      <c r="A83" s="6" t="s">
        <v>534</v>
      </c>
      <c r="B83" s="39" t="s">
        <v>174</v>
      </c>
      <c r="C83" s="40" t="s">
        <v>175</v>
      </c>
      <c r="D83" s="41">
        <v>887513014805</v>
      </c>
      <c r="E83" s="42">
        <v>32</v>
      </c>
      <c r="F83" s="42">
        <v>10</v>
      </c>
      <c r="G83" s="43">
        <v>30</v>
      </c>
      <c r="H83" s="20" t="s">
        <v>535</v>
      </c>
      <c r="I83" s="21">
        <f t="shared" si="19"/>
        <v>277</v>
      </c>
      <c r="J83" s="21" t="s">
        <v>530</v>
      </c>
      <c r="K83" s="21">
        <f t="shared" si="20"/>
        <v>279</v>
      </c>
      <c r="L83" s="21">
        <f t="shared" si="21"/>
        <v>3</v>
      </c>
      <c r="M83" s="31">
        <f t="shared" si="24"/>
        <v>4.61</v>
      </c>
      <c r="N83" s="22">
        <f>0.401*F83</f>
        <v>4.01</v>
      </c>
      <c r="O83" s="22">
        <f t="shared" si="22"/>
        <v>6</v>
      </c>
      <c r="Q83" s="1">
        <f t="shared" si="18"/>
        <v>0.06048</v>
      </c>
      <c r="R83">
        <f t="shared" si="23"/>
        <v>0.401</v>
      </c>
    </row>
    <row r="84" ht="14.4" spans="1:18">
      <c r="A84" s="6" t="s">
        <v>534</v>
      </c>
      <c r="B84" s="39" t="s">
        <v>176</v>
      </c>
      <c r="C84" s="40" t="s">
        <v>177</v>
      </c>
      <c r="D84" s="41">
        <v>887513014812</v>
      </c>
      <c r="E84" s="42">
        <v>34</v>
      </c>
      <c r="F84" s="42">
        <v>10</v>
      </c>
      <c r="G84" s="43">
        <v>50</v>
      </c>
      <c r="H84" s="20" t="s">
        <v>535</v>
      </c>
      <c r="I84" s="21">
        <f t="shared" si="19"/>
        <v>280</v>
      </c>
      <c r="J84" s="21" t="s">
        <v>530</v>
      </c>
      <c r="K84" s="21">
        <f t="shared" si="20"/>
        <v>284</v>
      </c>
      <c r="L84" s="21">
        <f t="shared" si="21"/>
        <v>5</v>
      </c>
      <c r="M84" s="31">
        <f t="shared" si="24"/>
        <v>4.73</v>
      </c>
      <c r="N84" s="22">
        <f>0.413*F84</f>
        <v>4.13</v>
      </c>
      <c r="O84" s="22">
        <f>L84*2+2</f>
        <v>12</v>
      </c>
      <c r="Q84" s="1">
        <f t="shared" si="18"/>
        <v>0.1008</v>
      </c>
      <c r="R84">
        <f t="shared" si="23"/>
        <v>0.413</v>
      </c>
    </row>
    <row r="85" ht="14.4" spans="1:18">
      <c r="A85" s="6" t="s">
        <v>534</v>
      </c>
      <c r="B85" s="39" t="s">
        <v>178</v>
      </c>
      <c r="C85" s="40" t="s">
        <v>179</v>
      </c>
      <c r="D85" s="41">
        <v>887513014829</v>
      </c>
      <c r="E85" s="42">
        <v>36</v>
      </c>
      <c r="F85" s="42">
        <v>10</v>
      </c>
      <c r="G85" s="43">
        <v>60</v>
      </c>
      <c r="H85" s="20" t="s">
        <v>535</v>
      </c>
      <c r="I85" s="21">
        <f t="shared" si="19"/>
        <v>285</v>
      </c>
      <c r="J85" s="21" t="s">
        <v>530</v>
      </c>
      <c r="K85" s="21">
        <f t="shared" si="20"/>
        <v>290</v>
      </c>
      <c r="L85" s="21">
        <f t="shared" si="21"/>
        <v>6</v>
      </c>
      <c r="M85" s="31">
        <f t="shared" si="24"/>
        <v>4.91</v>
      </c>
      <c r="N85" s="22">
        <f>0.431*F85</f>
        <v>4.31</v>
      </c>
      <c r="O85" s="22">
        <f>L85*2+2</f>
        <v>14</v>
      </c>
      <c r="Q85" s="1">
        <f t="shared" si="18"/>
        <v>0.12096</v>
      </c>
      <c r="R85">
        <f t="shared" si="23"/>
        <v>0.431</v>
      </c>
    </row>
    <row r="86" ht="14.4" spans="1:18">
      <c r="A86" s="6" t="s">
        <v>534</v>
      </c>
      <c r="B86" s="39" t="s">
        <v>180</v>
      </c>
      <c r="C86" s="40" t="s">
        <v>181</v>
      </c>
      <c r="D86" s="41">
        <v>887513014836</v>
      </c>
      <c r="E86" s="42">
        <v>38</v>
      </c>
      <c r="F86" s="42">
        <v>10</v>
      </c>
      <c r="G86" s="43">
        <v>50</v>
      </c>
      <c r="H86" s="20" t="s">
        <v>535</v>
      </c>
      <c r="I86" s="21">
        <f t="shared" si="19"/>
        <v>291</v>
      </c>
      <c r="J86" s="21" t="s">
        <v>530</v>
      </c>
      <c r="K86" s="21">
        <f t="shared" si="20"/>
        <v>295</v>
      </c>
      <c r="L86" s="21">
        <f t="shared" si="21"/>
        <v>5</v>
      </c>
      <c r="M86" s="31">
        <f t="shared" si="24"/>
        <v>5.03</v>
      </c>
      <c r="N86" s="22">
        <f>0.443*F86</f>
        <v>4.43</v>
      </c>
      <c r="O86" s="22">
        <f>L86*2+2</f>
        <v>12</v>
      </c>
      <c r="Q86" s="1">
        <f t="shared" si="18"/>
        <v>0.1008</v>
      </c>
      <c r="R86">
        <f t="shared" si="23"/>
        <v>0.443</v>
      </c>
    </row>
    <row r="87" ht="14.4" spans="1:18">
      <c r="A87" s="6" t="s">
        <v>534</v>
      </c>
      <c r="B87" s="39" t="s">
        <v>182</v>
      </c>
      <c r="C87" s="40" t="s">
        <v>183</v>
      </c>
      <c r="D87" s="41">
        <v>887513014843</v>
      </c>
      <c r="E87" s="42">
        <v>40</v>
      </c>
      <c r="F87" s="42">
        <v>10</v>
      </c>
      <c r="G87" s="43">
        <v>20</v>
      </c>
      <c r="H87" s="20" t="s">
        <v>535</v>
      </c>
      <c r="I87" s="21">
        <f t="shared" si="19"/>
        <v>296</v>
      </c>
      <c r="J87" s="21" t="s">
        <v>530</v>
      </c>
      <c r="K87" s="21">
        <f t="shared" si="20"/>
        <v>297</v>
      </c>
      <c r="L87" s="21">
        <f t="shared" si="21"/>
        <v>2</v>
      </c>
      <c r="M87" s="31">
        <f t="shared" si="24"/>
        <v>5.16</v>
      </c>
      <c r="N87" s="22">
        <f>0.456*F87</f>
        <v>4.56</v>
      </c>
      <c r="O87" s="22">
        <f t="shared" si="22"/>
        <v>4</v>
      </c>
      <c r="Q87" s="1">
        <f t="shared" ref="Q87:Q150" si="25">0.48*0.35*0.12*L87</f>
        <v>0.04032</v>
      </c>
      <c r="R87">
        <f t="shared" si="23"/>
        <v>0.456</v>
      </c>
    </row>
    <row r="88" ht="14.4" spans="1:18">
      <c r="A88" s="6" t="s">
        <v>534</v>
      </c>
      <c r="B88" s="39" t="s">
        <v>184</v>
      </c>
      <c r="C88" s="40" t="s">
        <v>185</v>
      </c>
      <c r="D88" s="41">
        <v>887513014850</v>
      </c>
      <c r="E88" s="42">
        <v>42</v>
      </c>
      <c r="F88" s="42">
        <v>10</v>
      </c>
      <c r="G88" s="43">
        <v>10</v>
      </c>
      <c r="H88" s="20" t="s">
        <v>535</v>
      </c>
      <c r="I88" s="21">
        <f t="shared" si="19"/>
        <v>298</v>
      </c>
      <c r="J88" s="21" t="s">
        <v>530</v>
      </c>
      <c r="K88" s="21">
        <f t="shared" si="20"/>
        <v>298</v>
      </c>
      <c r="L88" s="21">
        <f t="shared" si="21"/>
        <v>1</v>
      </c>
      <c r="M88" s="31">
        <f t="shared" si="24"/>
        <v>5.33</v>
      </c>
      <c r="N88" s="22">
        <f>0.473*F88</f>
        <v>4.73</v>
      </c>
      <c r="O88" s="22">
        <f t="shared" si="22"/>
        <v>2</v>
      </c>
      <c r="Q88" s="1">
        <f t="shared" si="25"/>
        <v>0.02016</v>
      </c>
      <c r="R88">
        <f t="shared" si="23"/>
        <v>0.473</v>
      </c>
    </row>
    <row r="89" ht="14.4" spans="1:18">
      <c r="A89" s="6" t="s">
        <v>534</v>
      </c>
      <c r="B89" s="39" t="s">
        <v>186</v>
      </c>
      <c r="C89" s="44" t="s">
        <v>187</v>
      </c>
      <c r="D89" s="41">
        <v>887513009290</v>
      </c>
      <c r="E89" s="42">
        <v>32</v>
      </c>
      <c r="F89" s="42">
        <v>10</v>
      </c>
      <c r="G89" s="43">
        <v>20</v>
      </c>
      <c r="H89" s="20" t="s">
        <v>535</v>
      </c>
      <c r="I89" s="21">
        <f t="shared" si="19"/>
        <v>299</v>
      </c>
      <c r="J89" s="21" t="s">
        <v>530</v>
      </c>
      <c r="K89" s="21">
        <f t="shared" si="20"/>
        <v>300</v>
      </c>
      <c r="L89" s="21">
        <f t="shared" si="21"/>
        <v>2</v>
      </c>
      <c r="M89" s="31">
        <f t="shared" si="24"/>
        <v>4.61</v>
      </c>
      <c r="N89" s="22">
        <f>0.401*F89</f>
        <v>4.01</v>
      </c>
      <c r="O89" s="22">
        <f t="shared" si="22"/>
        <v>4</v>
      </c>
      <c r="Q89" s="1">
        <f t="shared" si="25"/>
        <v>0.04032</v>
      </c>
      <c r="R89">
        <f t="shared" si="23"/>
        <v>0.401</v>
      </c>
    </row>
    <row r="90" ht="14.4" spans="1:18">
      <c r="A90" s="6" t="s">
        <v>534</v>
      </c>
      <c r="B90" s="39" t="s">
        <v>188</v>
      </c>
      <c r="C90" s="44" t="s">
        <v>189</v>
      </c>
      <c r="D90" s="41">
        <v>887513009306</v>
      </c>
      <c r="E90" s="42">
        <v>34</v>
      </c>
      <c r="F90" s="42">
        <v>10</v>
      </c>
      <c r="G90" s="43">
        <v>100</v>
      </c>
      <c r="H90" s="20" t="s">
        <v>535</v>
      </c>
      <c r="I90" s="21">
        <f t="shared" si="19"/>
        <v>301</v>
      </c>
      <c r="J90" s="21" t="s">
        <v>530</v>
      </c>
      <c r="K90" s="21">
        <f t="shared" si="20"/>
        <v>310</v>
      </c>
      <c r="L90" s="21">
        <f t="shared" si="21"/>
        <v>10</v>
      </c>
      <c r="M90" s="31">
        <f t="shared" si="24"/>
        <v>4.73</v>
      </c>
      <c r="N90" s="22">
        <f>0.413*F90</f>
        <v>4.13</v>
      </c>
      <c r="O90" s="22">
        <f t="shared" ref="O90:O98" si="26">L90*2+2</f>
        <v>22</v>
      </c>
      <c r="Q90" s="1">
        <f t="shared" si="25"/>
        <v>0.2016</v>
      </c>
      <c r="R90">
        <f t="shared" si="23"/>
        <v>0.413</v>
      </c>
    </row>
    <row r="91" ht="14.4" spans="1:18">
      <c r="A91" s="6" t="s">
        <v>534</v>
      </c>
      <c r="B91" s="39" t="s">
        <v>190</v>
      </c>
      <c r="C91" s="44" t="s">
        <v>191</v>
      </c>
      <c r="D91" s="41">
        <v>887513009313</v>
      </c>
      <c r="E91" s="42">
        <v>36</v>
      </c>
      <c r="F91" s="42">
        <v>10</v>
      </c>
      <c r="G91" s="43">
        <v>100</v>
      </c>
      <c r="H91" s="20" t="s">
        <v>535</v>
      </c>
      <c r="I91" s="21">
        <f t="shared" si="19"/>
        <v>311</v>
      </c>
      <c r="J91" s="21" t="s">
        <v>530</v>
      </c>
      <c r="K91" s="21">
        <f t="shared" si="20"/>
        <v>320</v>
      </c>
      <c r="L91" s="21">
        <f t="shared" si="21"/>
        <v>10</v>
      </c>
      <c r="M91" s="31">
        <f t="shared" si="24"/>
        <v>4.91</v>
      </c>
      <c r="N91" s="22">
        <f>0.431*F91</f>
        <v>4.31</v>
      </c>
      <c r="O91" s="22">
        <f t="shared" si="26"/>
        <v>22</v>
      </c>
      <c r="Q91" s="1">
        <f t="shared" si="25"/>
        <v>0.2016</v>
      </c>
      <c r="R91">
        <f t="shared" si="23"/>
        <v>0.431</v>
      </c>
    </row>
    <row r="92" ht="14.4" spans="1:18">
      <c r="A92" s="6" t="s">
        <v>534</v>
      </c>
      <c r="B92" s="39" t="s">
        <v>192</v>
      </c>
      <c r="C92" s="44" t="s">
        <v>193</v>
      </c>
      <c r="D92" s="41">
        <v>887513009320</v>
      </c>
      <c r="E92" s="42">
        <v>38</v>
      </c>
      <c r="F92" s="42">
        <v>10</v>
      </c>
      <c r="G92" s="43">
        <v>130</v>
      </c>
      <c r="H92" s="20" t="s">
        <v>535</v>
      </c>
      <c r="I92" s="21">
        <f t="shared" si="19"/>
        <v>321</v>
      </c>
      <c r="J92" s="21" t="s">
        <v>530</v>
      </c>
      <c r="K92" s="21">
        <f t="shared" si="20"/>
        <v>333</v>
      </c>
      <c r="L92" s="21">
        <f t="shared" si="21"/>
        <v>13</v>
      </c>
      <c r="M92" s="31">
        <f t="shared" si="24"/>
        <v>5.03</v>
      </c>
      <c r="N92" s="22">
        <f>0.443*F92</f>
        <v>4.43</v>
      </c>
      <c r="O92" s="22">
        <f t="shared" si="26"/>
        <v>28</v>
      </c>
      <c r="Q92" s="1">
        <f t="shared" si="25"/>
        <v>0.26208</v>
      </c>
      <c r="R92">
        <f t="shared" si="23"/>
        <v>0.443</v>
      </c>
    </row>
    <row r="93" ht="14.4" spans="1:18">
      <c r="A93" s="6" t="s">
        <v>534</v>
      </c>
      <c r="B93" s="39" t="s">
        <v>194</v>
      </c>
      <c r="C93" s="44" t="s">
        <v>195</v>
      </c>
      <c r="D93" s="41">
        <v>887513009337</v>
      </c>
      <c r="E93" s="42">
        <v>40</v>
      </c>
      <c r="F93" s="42">
        <v>10</v>
      </c>
      <c r="G93" s="43">
        <v>40</v>
      </c>
      <c r="H93" s="20" t="s">
        <v>535</v>
      </c>
      <c r="I93" s="21">
        <f t="shared" si="19"/>
        <v>334</v>
      </c>
      <c r="J93" s="21" t="s">
        <v>530</v>
      </c>
      <c r="K93" s="21">
        <f t="shared" si="20"/>
        <v>337</v>
      </c>
      <c r="L93" s="21">
        <f t="shared" si="21"/>
        <v>4</v>
      </c>
      <c r="M93" s="31">
        <f t="shared" si="24"/>
        <v>5.12</v>
      </c>
      <c r="N93" s="22">
        <f>0.452*F93</f>
        <v>4.52</v>
      </c>
      <c r="O93" s="22">
        <f t="shared" si="26"/>
        <v>10</v>
      </c>
      <c r="Q93" s="1">
        <f t="shared" si="25"/>
        <v>0.08064</v>
      </c>
      <c r="R93">
        <f t="shared" si="23"/>
        <v>0.452</v>
      </c>
    </row>
    <row r="94" ht="14.4" spans="1:18">
      <c r="A94" s="6" t="s">
        <v>534</v>
      </c>
      <c r="B94" s="39" t="s">
        <v>196</v>
      </c>
      <c r="C94" s="44" t="s">
        <v>197</v>
      </c>
      <c r="D94" s="41">
        <v>887513009344</v>
      </c>
      <c r="E94" s="42">
        <v>42</v>
      </c>
      <c r="F94" s="42">
        <v>10</v>
      </c>
      <c r="G94" s="43">
        <v>60</v>
      </c>
      <c r="H94" s="20" t="s">
        <v>535</v>
      </c>
      <c r="I94" s="21">
        <f t="shared" si="19"/>
        <v>338</v>
      </c>
      <c r="J94" s="21" t="s">
        <v>530</v>
      </c>
      <c r="K94" s="21">
        <f t="shared" si="20"/>
        <v>343</v>
      </c>
      <c r="L94" s="21">
        <f t="shared" si="21"/>
        <v>6</v>
      </c>
      <c r="M94" s="31">
        <f t="shared" si="24"/>
        <v>5.31</v>
      </c>
      <c r="N94" s="22">
        <f>0.471*F94</f>
        <v>4.71</v>
      </c>
      <c r="O94" s="22">
        <f t="shared" si="26"/>
        <v>14</v>
      </c>
      <c r="Q94" s="1">
        <f t="shared" si="25"/>
        <v>0.12096</v>
      </c>
      <c r="R94">
        <f t="shared" si="23"/>
        <v>0.471</v>
      </c>
    </row>
    <row r="95" ht="14.4" spans="1:18">
      <c r="A95" s="6" t="s">
        <v>534</v>
      </c>
      <c r="B95" s="39" t="s">
        <v>198</v>
      </c>
      <c r="C95" s="40" t="s">
        <v>199</v>
      </c>
      <c r="D95" s="16">
        <v>887513001584</v>
      </c>
      <c r="E95" s="18">
        <v>32</v>
      </c>
      <c r="F95" s="18">
        <v>10</v>
      </c>
      <c r="G95" s="19">
        <v>60</v>
      </c>
      <c r="H95" s="20" t="s">
        <v>535</v>
      </c>
      <c r="I95" s="21">
        <f t="shared" si="19"/>
        <v>344</v>
      </c>
      <c r="J95" s="21" t="s">
        <v>530</v>
      </c>
      <c r="K95" s="21">
        <f t="shared" si="20"/>
        <v>349</v>
      </c>
      <c r="L95" s="21">
        <f t="shared" si="21"/>
        <v>6</v>
      </c>
      <c r="M95" s="31">
        <f t="shared" si="24"/>
        <v>4.61</v>
      </c>
      <c r="N95" s="22">
        <f>0.401*F95</f>
        <v>4.01</v>
      </c>
      <c r="O95" s="22">
        <f t="shared" si="26"/>
        <v>14</v>
      </c>
      <c r="Q95" s="1">
        <f t="shared" si="25"/>
        <v>0.12096</v>
      </c>
      <c r="R95">
        <f t="shared" si="23"/>
        <v>0.401</v>
      </c>
    </row>
    <row r="96" ht="14.4" spans="1:18">
      <c r="A96" s="6" t="s">
        <v>534</v>
      </c>
      <c r="B96" s="39" t="s">
        <v>200</v>
      </c>
      <c r="C96" s="40" t="s">
        <v>201</v>
      </c>
      <c r="D96" s="16">
        <v>887513001591</v>
      </c>
      <c r="E96" s="18">
        <v>34</v>
      </c>
      <c r="F96" s="18">
        <v>10</v>
      </c>
      <c r="G96" s="19">
        <v>90</v>
      </c>
      <c r="H96" s="20" t="s">
        <v>535</v>
      </c>
      <c r="I96" s="21">
        <f t="shared" si="19"/>
        <v>350</v>
      </c>
      <c r="J96" s="21" t="s">
        <v>530</v>
      </c>
      <c r="K96" s="21">
        <f t="shared" si="20"/>
        <v>358</v>
      </c>
      <c r="L96" s="21">
        <f t="shared" si="21"/>
        <v>9</v>
      </c>
      <c r="M96" s="31">
        <f t="shared" si="24"/>
        <v>4.73</v>
      </c>
      <c r="N96" s="22">
        <f>0.413*F96</f>
        <v>4.13</v>
      </c>
      <c r="O96" s="22">
        <f t="shared" si="26"/>
        <v>20</v>
      </c>
      <c r="Q96" s="1">
        <f t="shared" si="25"/>
        <v>0.18144</v>
      </c>
      <c r="R96">
        <f t="shared" si="23"/>
        <v>0.413</v>
      </c>
    </row>
    <row r="97" ht="14.4" spans="1:28">
      <c r="A97" s="6" t="s">
        <v>534</v>
      </c>
      <c r="B97" s="39" t="s">
        <v>202</v>
      </c>
      <c r="C97" s="40" t="s">
        <v>203</v>
      </c>
      <c r="D97" s="16">
        <v>887513001607</v>
      </c>
      <c r="E97" s="18">
        <v>36</v>
      </c>
      <c r="F97" s="18">
        <v>10</v>
      </c>
      <c r="G97" s="19">
        <v>120</v>
      </c>
      <c r="H97" s="20" t="s">
        <v>535</v>
      </c>
      <c r="I97" s="21">
        <f t="shared" ref="I97:I160" si="27">K96+1</f>
        <v>359</v>
      </c>
      <c r="J97" s="21" t="s">
        <v>530</v>
      </c>
      <c r="K97" s="21">
        <f t="shared" ref="K97:K160" si="28">L97+K96</f>
        <v>370</v>
      </c>
      <c r="L97" s="21">
        <f t="shared" ref="L97:L160" si="29">G97/F97</f>
        <v>12</v>
      </c>
      <c r="M97" s="31">
        <f t="shared" si="24"/>
        <v>4.91</v>
      </c>
      <c r="N97" s="22">
        <f>0.431*F97</f>
        <v>4.31</v>
      </c>
      <c r="O97" s="22">
        <f t="shared" si="26"/>
        <v>26</v>
      </c>
      <c r="Q97" s="1">
        <f t="shared" si="25"/>
        <v>0.24192</v>
      </c>
      <c r="R97">
        <f t="shared" si="23"/>
        <v>0.431</v>
      </c>
    </row>
    <row r="98" ht="14.4" spans="1:28">
      <c r="A98" s="6" t="s">
        <v>534</v>
      </c>
      <c r="B98" s="39" t="s">
        <v>204</v>
      </c>
      <c r="C98" s="40" t="s">
        <v>205</v>
      </c>
      <c r="D98" s="16">
        <v>887513001614</v>
      </c>
      <c r="E98" s="18">
        <v>38</v>
      </c>
      <c r="F98" s="18">
        <v>10</v>
      </c>
      <c r="G98" s="19">
        <v>90</v>
      </c>
      <c r="H98" s="20" t="s">
        <v>535</v>
      </c>
      <c r="I98" s="21">
        <f t="shared" si="27"/>
        <v>371</v>
      </c>
      <c r="J98" s="21" t="s">
        <v>530</v>
      </c>
      <c r="K98" s="21">
        <f t="shared" si="28"/>
        <v>379</v>
      </c>
      <c r="L98" s="21">
        <f t="shared" si="29"/>
        <v>9</v>
      </c>
      <c r="M98" s="31">
        <f t="shared" si="24"/>
        <v>5</v>
      </c>
      <c r="N98" s="22">
        <f>0.44*F98</f>
        <v>4.4</v>
      </c>
      <c r="O98" s="22">
        <f t="shared" si="26"/>
        <v>20</v>
      </c>
      <c r="Q98" s="1">
        <f t="shared" si="25"/>
        <v>0.18144</v>
      </c>
      <c r="R98">
        <f t="shared" si="23"/>
        <v>0.44</v>
      </c>
    </row>
    <row r="99" ht="14.4" spans="1:28">
      <c r="A99" s="6" t="s">
        <v>534</v>
      </c>
      <c r="B99" s="39" t="s">
        <v>206</v>
      </c>
      <c r="C99" s="40" t="s">
        <v>207</v>
      </c>
      <c r="D99" s="16">
        <v>887513001621</v>
      </c>
      <c r="E99" s="18">
        <v>40</v>
      </c>
      <c r="F99" s="18">
        <v>10</v>
      </c>
      <c r="G99" s="19">
        <v>40</v>
      </c>
      <c r="H99" s="20" t="s">
        <v>535</v>
      </c>
      <c r="I99" s="21">
        <f t="shared" si="27"/>
        <v>380</v>
      </c>
      <c r="J99" s="21" t="s">
        <v>530</v>
      </c>
      <c r="K99" s="21">
        <f t="shared" si="28"/>
        <v>383</v>
      </c>
      <c r="L99" s="21">
        <f t="shared" si="29"/>
        <v>4</v>
      </c>
      <c r="M99" s="31">
        <f t="shared" si="24"/>
        <v>5.14</v>
      </c>
      <c r="N99" s="22">
        <f>0.454*F99</f>
        <v>4.54</v>
      </c>
      <c r="O99" s="22">
        <f t="shared" si="22"/>
        <v>8</v>
      </c>
      <c r="Q99" s="1">
        <f t="shared" si="25"/>
        <v>0.08064</v>
      </c>
      <c r="R99">
        <f t="shared" si="23"/>
        <v>0.454</v>
      </c>
    </row>
    <row r="100" ht="14.4" spans="1:28">
      <c r="A100" s="6" t="s">
        <v>534</v>
      </c>
      <c r="B100" s="39" t="s">
        <v>208</v>
      </c>
      <c r="C100" s="40" t="s">
        <v>209</v>
      </c>
      <c r="D100" s="16">
        <v>887513001638</v>
      </c>
      <c r="E100" s="18">
        <v>42</v>
      </c>
      <c r="F100" s="18">
        <v>10</v>
      </c>
      <c r="G100" s="19">
        <v>40</v>
      </c>
      <c r="H100" s="20" t="s">
        <v>535</v>
      </c>
      <c r="I100" s="21">
        <f t="shared" si="27"/>
        <v>384</v>
      </c>
      <c r="J100" s="21" t="s">
        <v>530</v>
      </c>
      <c r="K100" s="21">
        <f t="shared" si="28"/>
        <v>387</v>
      </c>
      <c r="L100" s="21">
        <f t="shared" si="29"/>
        <v>4</v>
      </c>
      <c r="M100" s="31">
        <f t="shared" si="24"/>
        <v>5.27</v>
      </c>
      <c r="N100" s="22">
        <f>0.467*F100</f>
        <v>4.67</v>
      </c>
      <c r="O100" s="22">
        <f t="shared" si="22"/>
        <v>8</v>
      </c>
      <c r="Q100" s="1">
        <f t="shared" si="25"/>
        <v>0.08064</v>
      </c>
      <c r="R100">
        <f t="shared" si="23"/>
        <v>0.467</v>
      </c>
    </row>
    <row r="101" ht="14.4" spans="1:28">
      <c r="A101" s="6" t="s">
        <v>534</v>
      </c>
      <c r="B101" s="39" t="s">
        <v>210</v>
      </c>
      <c r="C101" s="40" t="s">
        <v>211</v>
      </c>
      <c r="D101" s="16">
        <v>887513016243</v>
      </c>
      <c r="E101" s="18">
        <v>32</v>
      </c>
      <c r="F101" s="18">
        <v>10</v>
      </c>
      <c r="G101" s="19">
        <v>70</v>
      </c>
      <c r="H101" s="20" t="s">
        <v>535</v>
      </c>
      <c r="I101" s="21">
        <f t="shared" si="27"/>
        <v>388</v>
      </c>
      <c r="J101" s="21" t="s">
        <v>530</v>
      </c>
      <c r="K101" s="21">
        <f t="shared" si="28"/>
        <v>394</v>
      </c>
      <c r="L101" s="21">
        <f t="shared" si="29"/>
        <v>7</v>
      </c>
      <c r="M101" s="31">
        <f t="shared" si="24"/>
        <v>4.61</v>
      </c>
      <c r="N101" s="22">
        <f>0.401*F101</f>
        <v>4.01</v>
      </c>
      <c r="O101" s="22">
        <f>L101*2+2</f>
        <v>16</v>
      </c>
      <c r="Q101" s="1">
        <f t="shared" si="25"/>
        <v>0.14112</v>
      </c>
      <c r="R101">
        <f t="shared" si="23"/>
        <v>0.401</v>
      </c>
    </row>
    <row r="102" ht="17.4" spans="1:28">
      <c r="A102" s="6" t="s">
        <v>534</v>
      </c>
      <c r="B102" s="39" t="s">
        <v>212</v>
      </c>
      <c r="C102" s="40" t="s">
        <v>213</v>
      </c>
      <c r="D102" s="16">
        <v>887513016250</v>
      </c>
      <c r="E102" s="18">
        <v>34</v>
      </c>
      <c r="F102" s="18">
        <v>10</v>
      </c>
      <c r="G102" s="19">
        <v>110</v>
      </c>
      <c r="H102" s="20" t="s">
        <v>535</v>
      </c>
      <c r="I102" s="21">
        <f t="shared" si="27"/>
        <v>395</v>
      </c>
      <c r="J102" s="21" t="s">
        <v>530</v>
      </c>
      <c r="K102" s="21">
        <f t="shared" si="28"/>
        <v>405</v>
      </c>
      <c r="L102" s="21">
        <f t="shared" si="29"/>
        <v>11</v>
      </c>
      <c r="M102" s="31">
        <f t="shared" si="24"/>
        <v>4.73</v>
      </c>
      <c r="N102" s="22">
        <f>0.413*F102</f>
        <v>4.13</v>
      </c>
      <c r="O102" s="22">
        <f>L102*2+2</f>
        <v>24</v>
      </c>
      <c r="Q102" s="1">
        <f t="shared" si="25"/>
        <v>0.22176</v>
      </c>
      <c r="R102">
        <f t="shared" si="23"/>
        <v>0.413</v>
      </c>
      <c r="S102" s="45"/>
      <c r="T102" s="45"/>
      <c r="U102" s="45"/>
      <c r="V102" s="45"/>
      <c r="W102" s="45"/>
      <c r="X102" s="45"/>
      <c r="Y102" s="45"/>
      <c r="Z102" s="45"/>
      <c r="AA102" s="45"/>
      <c r="AB102" s="45"/>
    </row>
    <row r="103" ht="17.4" spans="1:28">
      <c r="A103" s="6" t="s">
        <v>534</v>
      </c>
      <c r="B103" s="39" t="s">
        <v>214</v>
      </c>
      <c r="C103" s="40" t="s">
        <v>215</v>
      </c>
      <c r="D103" s="16">
        <v>887513016267</v>
      </c>
      <c r="E103" s="18">
        <v>36</v>
      </c>
      <c r="F103" s="18">
        <v>10</v>
      </c>
      <c r="G103" s="19">
        <v>130</v>
      </c>
      <c r="H103" s="20" t="s">
        <v>535</v>
      </c>
      <c r="I103" s="21">
        <f t="shared" si="27"/>
        <v>406</v>
      </c>
      <c r="J103" s="21" t="s">
        <v>530</v>
      </c>
      <c r="K103" s="21">
        <f t="shared" si="28"/>
        <v>418</v>
      </c>
      <c r="L103" s="21">
        <f t="shared" si="29"/>
        <v>13</v>
      </c>
      <c r="M103" s="31">
        <f t="shared" si="24"/>
        <v>4.91</v>
      </c>
      <c r="N103" s="22">
        <f>0.431*F103</f>
        <v>4.31</v>
      </c>
      <c r="O103" s="22">
        <f>L103*2+2</f>
        <v>28</v>
      </c>
      <c r="Q103" s="1">
        <f t="shared" si="25"/>
        <v>0.26208</v>
      </c>
      <c r="R103">
        <f t="shared" si="23"/>
        <v>0.431</v>
      </c>
      <c r="S103" s="45"/>
      <c r="T103" s="45">
        <v>30</v>
      </c>
      <c r="U103" s="45">
        <v>32</v>
      </c>
      <c r="V103" s="45">
        <v>34</v>
      </c>
      <c r="W103" s="45">
        <v>36</v>
      </c>
      <c r="X103" s="45">
        <v>38</v>
      </c>
      <c r="Y103" s="45">
        <v>40</v>
      </c>
      <c r="Z103" s="45">
        <v>42</v>
      </c>
      <c r="AA103" s="45">
        <v>44</v>
      </c>
      <c r="AB103" s="45"/>
    </row>
    <row r="104" ht="17.4" spans="1:28">
      <c r="A104" s="6" t="s">
        <v>534</v>
      </c>
      <c r="B104" s="39" t="s">
        <v>216</v>
      </c>
      <c r="C104" s="40" t="s">
        <v>217</v>
      </c>
      <c r="D104" s="16">
        <v>887513016274</v>
      </c>
      <c r="E104" s="18">
        <v>38</v>
      </c>
      <c r="F104" s="18">
        <v>10</v>
      </c>
      <c r="G104" s="19">
        <v>80</v>
      </c>
      <c r="H104" s="20" t="s">
        <v>535</v>
      </c>
      <c r="I104" s="21">
        <f t="shared" si="27"/>
        <v>419</v>
      </c>
      <c r="J104" s="21" t="s">
        <v>530</v>
      </c>
      <c r="K104" s="21">
        <f t="shared" si="28"/>
        <v>426</v>
      </c>
      <c r="L104" s="21">
        <f t="shared" si="29"/>
        <v>8</v>
      </c>
      <c r="M104" s="31">
        <f t="shared" si="24"/>
        <v>5.03</v>
      </c>
      <c r="N104" s="22">
        <f>0.443*F104</f>
        <v>4.43</v>
      </c>
      <c r="O104" s="22">
        <f>L104*2+2</f>
        <v>18</v>
      </c>
      <c r="Q104" s="1">
        <f t="shared" si="25"/>
        <v>0.16128</v>
      </c>
      <c r="R104">
        <f t="shared" si="23"/>
        <v>0.443</v>
      </c>
      <c r="S104" s="45" t="s">
        <v>575</v>
      </c>
      <c r="T104" s="45">
        <v>0.382</v>
      </c>
      <c r="U104" s="45">
        <v>0.396</v>
      </c>
      <c r="V104" s="45">
        <v>0.402</v>
      </c>
      <c r="W104" s="45">
        <v>0.417</v>
      </c>
      <c r="X104" s="45">
        <v>0.434</v>
      </c>
      <c r="Y104" s="45"/>
      <c r="Z104" s="45"/>
      <c r="AA104" s="45"/>
      <c r="AB104" s="45"/>
    </row>
    <row r="105" ht="17.4" spans="1:28">
      <c r="A105" s="6" t="s">
        <v>534</v>
      </c>
      <c r="B105" s="39" t="s">
        <v>218</v>
      </c>
      <c r="C105" s="40" t="s">
        <v>219</v>
      </c>
      <c r="D105" s="16">
        <v>887513016281</v>
      </c>
      <c r="E105" s="18">
        <v>40</v>
      </c>
      <c r="F105" s="18">
        <v>10</v>
      </c>
      <c r="G105" s="19">
        <v>50</v>
      </c>
      <c r="H105" s="20" t="s">
        <v>535</v>
      </c>
      <c r="I105" s="21">
        <f t="shared" si="27"/>
        <v>427</v>
      </c>
      <c r="J105" s="21" t="s">
        <v>530</v>
      </c>
      <c r="K105" s="21">
        <f t="shared" si="28"/>
        <v>431</v>
      </c>
      <c r="L105" s="21">
        <f t="shared" si="29"/>
        <v>5</v>
      </c>
      <c r="M105" s="31">
        <f t="shared" si="24"/>
        <v>5.16</v>
      </c>
      <c r="N105" s="22">
        <f>0.456*F105</f>
        <v>4.56</v>
      </c>
      <c r="O105" s="22">
        <f>L105*2+2</f>
        <v>12</v>
      </c>
      <c r="Q105" s="1">
        <f t="shared" si="25"/>
        <v>0.1008</v>
      </c>
      <c r="R105">
        <f t="shared" si="23"/>
        <v>0.456</v>
      </c>
      <c r="S105" s="45"/>
      <c r="T105" s="45"/>
      <c r="U105" s="45"/>
      <c r="V105" s="45"/>
      <c r="W105" s="45"/>
      <c r="X105" s="45"/>
      <c r="Y105" s="45"/>
      <c r="Z105" s="45"/>
      <c r="AA105" s="45"/>
      <c r="AB105" s="45"/>
    </row>
    <row r="106" ht="17.4" spans="1:28">
      <c r="A106" s="6" t="s">
        <v>534</v>
      </c>
      <c r="B106" s="39" t="s">
        <v>220</v>
      </c>
      <c r="C106" s="40" t="s">
        <v>221</v>
      </c>
      <c r="D106" s="16">
        <v>887513016298</v>
      </c>
      <c r="E106" s="18">
        <v>42</v>
      </c>
      <c r="F106" s="18">
        <v>10</v>
      </c>
      <c r="G106" s="19">
        <v>30</v>
      </c>
      <c r="H106" s="20" t="s">
        <v>535</v>
      </c>
      <c r="I106" s="21">
        <f t="shared" si="27"/>
        <v>432</v>
      </c>
      <c r="J106" s="21" t="s">
        <v>530</v>
      </c>
      <c r="K106" s="21">
        <f t="shared" si="28"/>
        <v>434</v>
      </c>
      <c r="L106" s="21">
        <f t="shared" si="29"/>
        <v>3</v>
      </c>
      <c r="M106" s="31">
        <f t="shared" si="24"/>
        <v>5.33</v>
      </c>
      <c r="N106" s="22">
        <f>0.473*F106</f>
        <v>4.73</v>
      </c>
      <c r="O106" s="22">
        <f t="shared" si="22"/>
        <v>6</v>
      </c>
      <c r="Q106" s="1">
        <f t="shared" si="25"/>
        <v>0.06048</v>
      </c>
      <c r="R106">
        <f t="shared" si="23"/>
        <v>0.473</v>
      </c>
      <c r="S106" s="45" t="s">
        <v>576</v>
      </c>
      <c r="T106" s="45"/>
      <c r="U106" s="45">
        <v>0.397</v>
      </c>
      <c r="V106" s="45">
        <v>0.41</v>
      </c>
      <c r="W106" s="45">
        <v>0.431</v>
      </c>
      <c r="X106" s="45">
        <v>0.443</v>
      </c>
      <c r="Y106" s="45"/>
      <c r="Z106" s="45"/>
      <c r="AA106" s="45"/>
      <c r="AB106" s="45"/>
    </row>
    <row r="107" ht="17.4" spans="1:28">
      <c r="A107" s="6" t="s">
        <v>534</v>
      </c>
      <c r="B107" s="46" t="s">
        <v>222</v>
      </c>
      <c r="C107" s="47" t="s">
        <v>223</v>
      </c>
      <c r="D107" s="41">
        <v>887513024873</v>
      </c>
      <c r="E107" s="17" t="s">
        <v>544</v>
      </c>
      <c r="F107" s="18">
        <v>10</v>
      </c>
      <c r="G107" s="43">
        <v>10</v>
      </c>
      <c r="H107" s="20" t="s">
        <v>535</v>
      </c>
      <c r="I107" s="21">
        <f t="shared" si="27"/>
        <v>435</v>
      </c>
      <c r="J107" s="21" t="s">
        <v>530</v>
      </c>
      <c r="K107" s="21">
        <f t="shared" si="28"/>
        <v>435</v>
      </c>
      <c r="L107" s="21">
        <f t="shared" si="29"/>
        <v>1</v>
      </c>
      <c r="M107" s="31">
        <f t="shared" si="24"/>
        <v>4.57</v>
      </c>
      <c r="N107" s="22">
        <f>0.397*F107</f>
        <v>3.97</v>
      </c>
      <c r="O107" s="22">
        <f t="shared" si="22"/>
        <v>2</v>
      </c>
      <c r="Q107" s="1">
        <f t="shared" si="25"/>
        <v>0.02016</v>
      </c>
      <c r="R107">
        <f t="shared" si="23"/>
        <v>0.397</v>
      </c>
      <c r="S107" s="45"/>
      <c r="T107" s="45"/>
      <c r="U107" s="45"/>
      <c r="V107" s="45"/>
      <c r="W107" s="45"/>
      <c r="X107" s="45"/>
      <c r="Y107" s="45"/>
      <c r="Z107" s="45"/>
      <c r="AA107" s="45"/>
      <c r="AB107" s="45"/>
    </row>
    <row r="108" ht="17.4" spans="1:28">
      <c r="A108" s="6" t="s">
        <v>534</v>
      </c>
      <c r="B108" s="46" t="s">
        <v>224</v>
      </c>
      <c r="C108" s="47" t="s">
        <v>225</v>
      </c>
      <c r="D108" s="41">
        <v>887513024880</v>
      </c>
      <c r="E108" s="17" t="s">
        <v>550</v>
      </c>
      <c r="F108" s="18">
        <v>10</v>
      </c>
      <c r="G108" s="43">
        <v>10</v>
      </c>
      <c r="H108" s="20" t="s">
        <v>535</v>
      </c>
      <c r="I108" s="21">
        <f t="shared" si="27"/>
        <v>436</v>
      </c>
      <c r="J108" s="21" t="s">
        <v>530</v>
      </c>
      <c r="K108" s="21">
        <f t="shared" si="28"/>
        <v>436</v>
      </c>
      <c r="L108" s="21">
        <f t="shared" si="29"/>
        <v>1</v>
      </c>
      <c r="M108" s="31">
        <f t="shared" si="24"/>
        <v>4.62</v>
      </c>
      <c r="N108" s="22">
        <f>0.402*F108</f>
        <v>4.02</v>
      </c>
      <c r="O108" s="22">
        <f t="shared" si="22"/>
        <v>2</v>
      </c>
      <c r="Q108" s="1">
        <f t="shared" si="25"/>
        <v>0.02016</v>
      </c>
      <c r="R108">
        <f t="shared" si="23"/>
        <v>0.402</v>
      </c>
      <c r="S108" s="45" t="s">
        <v>577</v>
      </c>
      <c r="T108" s="45"/>
      <c r="U108" s="45"/>
      <c r="V108" s="45">
        <v>0.434</v>
      </c>
      <c r="W108" s="45">
        <v>0.449</v>
      </c>
      <c r="X108" s="45">
        <v>0.462</v>
      </c>
      <c r="Y108" s="45">
        <v>0.471</v>
      </c>
      <c r="Z108" s="45">
        <v>0.488</v>
      </c>
      <c r="AA108" s="45">
        <v>0.503</v>
      </c>
      <c r="AB108" s="45"/>
    </row>
    <row r="109" ht="17.4" spans="1:28">
      <c r="A109" s="6" t="s">
        <v>534</v>
      </c>
      <c r="B109" s="46" t="s">
        <v>230</v>
      </c>
      <c r="C109" s="47" t="s">
        <v>231</v>
      </c>
      <c r="D109" s="41">
        <v>887513024910</v>
      </c>
      <c r="E109" s="17" t="s">
        <v>547</v>
      </c>
      <c r="F109" s="18">
        <v>10</v>
      </c>
      <c r="G109" s="43">
        <v>10</v>
      </c>
      <c r="H109" s="20" t="s">
        <v>535</v>
      </c>
      <c r="I109" s="21">
        <f t="shared" si="27"/>
        <v>437</v>
      </c>
      <c r="J109" s="21" t="s">
        <v>530</v>
      </c>
      <c r="K109" s="21">
        <f t="shared" si="28"/>
        <v>437</v>
      </c>
      <c r="L109" s="21">
        <f t="shared" si="29"/>
        <v>1</v>
      </c>
      <c r="M109" s="31">
        <f t="shared" si="24"/>
        <v>4.77</v>
      </c>
      <c r="N109" s="22">
        <f>0.417*F109</f>
        <v>4.17</v>
      </c>
      <c r="O109" s="22">
        <f t="shared" si="22"/>
        <v>2</v>
      </c>
      <c r="Q109" s="1">
        <f t="shared" si="25"/>
        <v>0.02016</v>
      </c>
      <c r="R109">
        <f t="shared" si="23"/>
        <v>0.417</v>
      </c>
      <c r="S109" s="45"/>
      <c r="T109" s="45"/>
      <c r="U109" s="45"/>
      <c r="V109" s="45"/>
      <c r="W109" s="45"/>
      <c r="X109" s="45"/>
      <c r="Y109" s="45"/>
      <c r="Z109" s="45"/>
      <c r="AA109" s="45"/>
      <c r="AB109" s="45"/>
    </row>
    <row r="110" ht="14.4" spans="1:28">
      <c r="A110" s="6" t="s">
        <v>534</v>
      </c>
      <c r="B110" s="46" t="s">
        <v>232</v>
      </c>
      <c r="C110" s="47" t="s">
        <v>233</v>
      </c>
      <c r="D110" s="41">
        <v>887513024927</v>
      </c>
      <c r="E110" s="17" t="s">
        <v>551</v>
      </c>
      <c r="F110" s="18">
        <v>10</v>
      </c>
      <c r="G110" s="43">
        <v>10</v>
      </c>
      <c r="H110" s="20" t="s">
        <v>535</v>
      </c>
      <c r="I110" s="21">
        <f t="shared" si="27"/>
        <v>438</v>
      </c>
      <c r="J110" s="21" t="s">
        <v>530</v>
      </c>
      <c r="K110" s="21">
        <f t="shared" si="28"/>
        <v>438</v>
      </c>
      <c r="L110" s="21">
        <f t="shared" si="29"/>
        <v>1</v>
      </c>
      <c r="M110" s="31">
        <f t="shared" si="24"/>
        <v>4.91</v>
      </c>
      <c r="N110" s="22">
        <f>0.431*F110</f>
        <v>4.31</v>
      </c>
      <c r="O110" s="22">
        <f t="shared" si="22"/>
        <v>2</v>
      </c>
      <c r="Q110" s="1">
        <f t="shared" si="25"/>
        <v>0.02016</v>
      </c>
      <c r="R110">
        <f t="shared" si="23"/>
        <v>0.431</v>
      </c>
    </row>
    <row r="111" ht="14.4" spans="1:28">
      <c r="A111" s="6" t="s">
        <v>534</v>
      </c>
      <c r="B111" s="46" t="s">
        <v>234</v>
      </c>
      <c r="C111" s="47" t="s">
        <v>235</v>
      </c>
      <c r="D111" s="41">
        <v>887513081876</v>
      </c>
      <c r="E111" s="17" t="s">
        <v>548</v>
      </c>
      <c r="F111" s="18">
        <v>10</v>
      </c>
      <c r="G111" s="43">
        <v>20</v>
      </c>
      <c r="H111" s="20" t="s">
        <v>535</v>
      </c>
      <c r="I111" s="21">
        <f t="shared" si="27"/>
        <v>439</v>
      </c>
      <c r="J111" s="21" t="s">
        <v>530</v>
      </c>
      <c r="K111" s="21">
        <f t="shared" si="28"/>
        <v>440</v>
      </c>
      <c r="L111" s="21">
        <f t="shared" si="29"/>
        <v>2</v>
      </c>
      <c r="M111" s="31">
        <f t="shared" si="24"/>
        <v>4.42</v>
      </c>
      <c r="N111" s="22">
        <f>(0.351+0.031)*F111</f>
        <v>3.82</v>
      </c>
      <c r="O111" s="22">
        <f t="shared" si="22"/>
        <v>4</v>
      </c>
      <c r="Q111" s="1">
        <f t="shared" si="25"/>
        <v>0.04032</v>
      </c>
      <c r="R111">
        <f t="shared" si="23"/>
        <v>0.382</v>
      </c>
    </row>
    <row r="112" ht="14.4" spans="1:28">
      <c r="A112" s="6" t="s">
        <v>534</v>
      </c>
      <c r="B112" s="46" t="s">
        <v>236</v>
      </c>
      <c r="C112" s="47" t="s">
        <v>237</v>
      </c>
      <c r="D112" s="41">
        <v>887513081883</v>
      </c>
      <c r="E112" s="17" t="s">
        <v>549</v>
      </c>
      <c r="F112" s="18">
        <v>10</v>
      </c>
      <c r="G112" s="43">
        <v>10</v>
      </c>
      <c r="H112" s="20" t="s">
        <v>535</v>
      </c>
      <c r="I112" s="21">
        <f t="shared" si="27"/>
        <v>441</v>
      </c>
      <c r="J112" s="21" t="s">
        <v>530</v>
      </c>
      <c r="K112" s="21">
        <f t="shared" si="28"/>
        <v>441</v>
      </c>
      <c r="L112" s="21">
        <f t="shared" si="29"/>
        <v>1</v>
      </c>
      <c r="M112" s="31">
        <f t="shared" si="24"/>
        <v>4.56</v>
      </c>
      <c r="N112" s="22">
        <f>0.396*F112</f>
        <v>3.96</v>
      </c>
      <c r="O112" s="22">
        <f t="shared" si="22"/>
        <v>2</v>
      </c>
      <c r="Q112" s="1">
        <f t="shared" si="25"/>
        <v>0.02016</v>
      </c>
      <c r="R112">
        <f t="shared" si="23"/>
        <v>0.396</v>
      </c>
    </row>
    <row r="113" ht="14.4" spans="1:18">
      <c r="A113" s="6" t="s">
        <v>534</v>
      </c>
      <c r="B113" s="46" t="s">
        <v>238</v>
      </c>
      <c r="C113" s="47" t="s">
        <v>239</v>
      </c>
      <c r="D113" s="41">
        <v>887513081890</v>
      </c>
      <c r="E113" s="17" t="s">
        <v>544</v>
      </c>
      <c r="F113" s="18">
        <v>10</v>
      </c>
      <c r="G113" s="43">
        <v>10</v>
      </c>
      <c r="H113" s="20" t="s">
        <v>535</v>
      </c>
      <c r="I113" s="21">
        <f t="shared" si="27"/>
        <v>442</v>
      </c>
      <c r="J113" s="21" t="s">
        <v>530</v>
      </c>
      <c r="K113" s="21">
        <f t="shared" si="28"/>
        <v>442</v>
      </c>
      <c r="L113" s="21">
        <f t="shared" si="29"/>
        <v>1</v>
      </c>
      <c r="M113" s="31">
        <f t="shared" si="24"/>
        <v>4.57</v>
      </c>
      <c r="N113" s="22">
        <f>0.397*F113</f>
        <v>3.97</v>
      </c>
      <c r="O113" s="22">
        <f t="shared" si="22"/>
        <v>2</v>
      </c>
      <c r="Q113" s="1">
        <f t="shared" si="25"/>
        <v>0.02016</v>
      </c>
      <c r="R113">
        <f t="shared" si="23"/>
        <v>0.397</v>
      </c>
    </row>
    <row r="114" ht="14.4" spans="1:18">
      <c r="A114" s="6" t="s">
        <v>534</v>
      </c>
      <c r="B114" s="46" t="s">
        <v>240</v>
      </c>
      <c r="C114" s="47" t="s">
        <v>241</v>
      </c>
      <c r="D114" s="41">
        <v>887513081906</v>
      </c>
      <c r="E114" s="17" t="s">
        <v>550</v>
      </c>
      <c r="F114" s="18">
        <v>10</v>
      </c>
      <c r="G114" s="43">
        <v>50</v>
      </c>
      <c r="H114" s="20" t="s">
        <v>535</v>
      </c>
      <c r="I114" s="21">
        <f t="shared" si="27"/>
        <v>443</v>
      </c>
      <c r="J114" s="21" t="s">
        <v>530</v>
      </c>
      <c r="K114" s="21">
        <f t="shared" si="28"/>
        <v>447</v>
      </c>
      <c r="L114" s="21">
        <f t="shared" si="29"/>
        <v>5</v>
      </c>
      <c r="M114" s="31">
        <f t="shared" si="24"/>
        <v>4.62</v>
      </c>
      <c r="N114" s="22">
        <f>0.402*F114</f>
        <v>4.02</v>
      </c>
      <c r="O114" s="22">
        <f t="shared" si="22"/>
        <v>10</v>
      </c>
      <c r="Q114" s="1">
        <f t="shared" si="25"/>
        <v>0.1008</v>
      </c>
      <c r="R114">
        <f t="shared" si="23"/>
        <v>0.402</v>
      </c>
    </row>
    <row r="115" ht="14.4" spans="1:18">
      <c r="A115" s="6" t="s">
        <v>534</v>
      </c>
      <c r="B115" s="46" t="s">
        <v>242</v>
      </c>
      <c r="C115" s="47" t="s">
        <v>243</v>
      </c>
      <c r="D115" s="41">
        <v>887513081913</v>
      </c>
      <c r="E115" s="17" t="s">
        <v>545</v>
      </c>
      <c r="F115" s="18">
        <v>10</v>
      </c>
      <c r="G115" s="43">
        <v>10</v>
      </c>
      <c r="H115" s="20" t="s">
        <v>535</v>
      </c>
      <c r="I115" s="21">
        <f t="shared" si="27"/>
        <v>448</v>
      </c>
      <c r="J115" s="21" t="s">
        <v>530</v>
      </c>
      <c r="K115" s="21">
        <f t="shared" si="28"/>
        <v>448</v>
      </c>
      <c r="L115" s="21">
        <f t="shared" si="29"/>
        <v>1</v>
      </c>
      <c r="M115" s="31">
        <f t="shared" si="24"/>
        <v>4.7</v>
      </c>
      <c r="N115" s="22">
        <f>0.41*F115</f>
        <v>4.1</v>
      </c>
      <c r="O115" s="22">
        <f t="shared" si="22"/>
        <v>2</v>
      </c>
      <c r="Q115" s="1">
        <f t="shared" si="25"/>
        <v>0.02016</v>
      </c>
      <c r="R115">
        <f t="shared" si="23"/>
        <v>0.41</v>
      </c>
    </row>
    <row r="116" ht="14.4" spans="1:18">
      <c r="A116" s="6" t="s">
        <v>534</v>
      </c>
      <c r="B116" s="46" t="s">
        <v>244</v>
      </c>
      <c r="C116" s="47" t="s">
        <v>245</v>
      </c>
      <c r="D116" s="41">
        <v>887513081920</v>
      </c>
      <c r="E116" s="17" t="s">
        <v>546</v>
      </c>
      <c r="F116" s="18">
        <v>10</v>
      </c>
      <c r="G116" s="43">
        <v>10</v>
      </c>
      <c r="H116" s="20" t="s">
        <v>535</v>
      </c>
      <c r="I116" s="21">
        <f t="shared" si="27"/>
        <v>449</v>
      </c>
      <c r="J116" s="21" t="s">
        <v>530</v>
      </c>
      <c r="K116" s="21">
        <f t="shared" si="28"/>
        <v>449</v>
      </c>
      <c r="L116" s="21">
        <f t="shared" si="29"/>
        <v>1</v>
      </c>
      <c r="M116" s="31">
        <f t="shared" si="24"/>
        <v>4.94</v>
      </c>
      <c r="N116" s="22">
        <f>0.434*F116</f>
        <v>4.34</v>
      </c>
      <c r="O116" s="22">
        <f t="shared" si="22"/>
        <v>2</v>
      </c>
      <c r="Q116" s="1">
        <f t="shared" si="25"/>
        <v>0.02016</v>
      </c>
      <c r="R116">
        <f t="shared" si="23"/>
        <v>0.434</v>
      </c>
    </row>
    <row r="117" ht="14.4" spans="1:18">
      <c r="A117" s="6" t="s">
        <v>534</v>
      </c>
      <c r="B117" s="46" t="s">
        <v>246</v>
      </c>
      <c r="C117" s="47" t="s">
        <v>247</v>
      </c>
      <c r="D117" s="41">
        <v>887513081937</v>
      </c>
      <c r="E117" s="17" t="s">
        <v>547</v>
      </c>
      <c r="F117" s="18">
        <v>10</v>
      </c>
      <c r="G117" s="43">
        <v>20</v>
      </c>
      <c r="H117" s="20" t="s">
        <v>535</v>
      </c>
      <c r="I117" s="21">
        <f t="shared" si="27"/>
        <v>450</v>
      </c>
      <c r="J117" s="21" t="s">
        <v>530</v>
      </c>
      <c r="K117" s="21">
        <f t="shared" si="28"/>
        <v>451</v>
      </c>
      <c r="L117" s="21">
        <f t="shared" si="29"/>
        <v>2</v>
      </c>
      <c r="M117" s="31">
        <f t="shared" si="24"/>
        <v>4.77</v>
      </c>
      <c r="N117" s="22">
        <f>0.417*F117</f>
        <v>4.17</v>
      </c>
      <c r="O117" s="22">
        <f t="shared" si="22"/>
        <v>4</v>
      </c>
      <c r="Q117" s="1">
        <f t="shared" si="25"/>
        <v>0.04032</v>
      </c>
      <c r="R117">
        <f t="shared" si="23"/>
        <v>0.417</v>
      </c>
    </row>
    <row r="118" ht="14.4" spans="1:18">
      <c r="A118" s="6" t="s">
        <v>534</v>
      </c>
      <c r="B118" s="46" t="s">
        <v>248</v>
      </c>
      <c r="C118" s="47" t="s">
        <v>249</v>
      </c>
      <c r="D118" s="41">
        <v>887513081944</v>
      </c>
      <c r="E118" s="17" t="s">
        <v>551</v>
      </c>
      <c r="F118" s="18">
        <v>10</v>
      </c>
      <c r="G118" s="43">
        <v>40</v>
      </c>
      <c r="H118" s="20" t="s">
        <v>535</v>
      </c>
      <c r="I118" s="21">
        <f t="shared" si="27"/>
        <v>452</v>
      </c>
      <c r="J118" s="21" t="s">
        <v>530</v>
      </c>
      <c r="K118" s="21">
        <f t="shared" si="28"/>
        <v>455</v>
      </c>
      <c r="L118" s="21">
        <f t="shared" si="29"/>
        <v>4</v>
      </c>
      <c r="M118" s="31">
        <f t="shared" si="24"/>
        <v>4.91</v>
      </c>
      <c r="N118" s="22">
        <f>0.431*F118</f>
        <v>4.31</v>
      </c>
      <c r="O118" s="22">
        <f t="shared" si="22"/>
        <v>8</v>
      </c>
      <c r="Q118" s="1">
        <f t="shared" si="25"/>
        <v>0.08064</v>
      </c>
      <c r="R118">
        <f t="shared" si="23"/>
        <v>0.431</v>
      </c>
    </row>
    <row r="119" ht="14.4" spans="1:18">
      <c r="A119" s="6" t="s">
        <v>534</v>
      </c>
      <c r="B119" s="46" t="s">
        <v>250</v>
      </c>
      <c r="C119" s="47" t="s">
        <v>251</v>
      </c>
      <c r="D119" s="41">
        <v>887513081951</v>
      </c>
      <c r="E119" s="17" t="s">
        <v>555</v>
      </c>
      <c r="F119" s="18">
        <v>10</v>
      </c>
      <c r="G119" s="43">
        <v>20</v>
      </c>
      <c r="H119" s="20" t="s">
        <v>535</v>
      </c>
      <c r="I119" s="21">
        <f t="shared" si="27"/>
        <v>456</v>
      </c>
      <c r="J119" s="21" t="s">
        <v>530</v>
      </c>
      <c r="K119" s="21">
        <f t="shared" si="28"/>
        <v>457</v>
      </c>
      <c r="L119" s="21">
        <f t="shared" si="29"/>
        <v>2</v>
      </c>
      <c r="M119" s="31">
        <f t="shared" si="24"/>
        <v>5.09</v>
      </c>
      <c r="N119" s="22">
        <f>0.449*F119</f>
        <v>4.49</v>
      </c>
      <c r="O119" s="22">
        <f t="shared" si="22"/>
        <v>4</v>
      </c>
      <c r="Q119" s="1">
        <f t="shared" si="25"/>
        <v>0.04032</v>
      </c>
      <c r="R119">
        <f t="shared" si="23"/>
        <v>0.449</v>
      </c>
    </row>
    <row r="120" ht="14.4" spans="1:18">
      <c r="A120" s="6" t="s">
        <v>534</v>
      </c>
      <c r="B120" s="46" t="s">
        <v>252</v>
      </c>
      <c r="C120" s="47" t="s">
        <v>253</v>
      </c>
      <c r="D120" s="41">
        <v>887513081968</v>
      </c>
      <c r="E120" s="17" t="s">
        <v>552</v>
      </c>
      <c r="F120" s="18">
        <v>10</v>
      </c>
      <c r="G120" s="43">
        <v>30</v>
      </c>
      <c r="H120" s="20" t="s">
        <v>535</v>
      </c>
      <c r="I120" s="21">
        <f t="shared" si="27"/>
        <v>458</v>
      </c>
      <c r="J120" s="21" t="s">
        <v>530</v>
      </c>
      <c r="K120" s="21">
        <f t="shared" si="28"/>
        <v>460</v>
      </c>
      <c r="L120" s="21">
        <f t="shared" si="29"/>
        <v>3</v>
      </c>
      <c r="M120" s="31">
        <f t="shared" si="24"/>
        <v>5.03</v>
      </c>
      <c r="N120" s="22">
        <f>0.443*F120</f>
        <v>4.43</v>
      </c>
      <c r="O120" s="22">
        <f t="shared" si="22"/>
        <v>6</v>
      </c>
      <c r="Q120" s="1">
        <f t="shared" si="25"/>
        <v>0.06048</v>
      </c>
      <c r="R120">
        <f t="shared" si="23"/>
        <v>0.443</v>
      </c>
    </row>
    <row r="121" ht="14.4" spans="1:18">
      <c r="A121" s="6" t="s">
        <v>534</v>
      </c>
      <c r="B121" s="46" t="s">
        <v>254</v>
      </c>
      <c r="C121" s="47" t="s">
        <v>255</v>
      </c>
      <c r="D121" s="41">
        <v>887513081975</v>
      </c>
      <c r="E121" s="17" t="s">
        <v>553</v>
      </c>
      <c r="F121" s="18">
        <v>10</v>
      </c>
      <c r="G121" s="43">
        <v>20</v>
      </c>
      <c r="H121" s="20" t="s">
        <v>535</v>
      </c>
      <c r="I121" s="21">
        <f t="shared" si="27"/>
        <v>461</v>
      </c>
      <c r="J121" s="21" t="s">
        <v>530</v>
      </c>
      <c r="K121" s="21">
        <f t="shared" si="28"/>
        <v>462</v>
      </c>
      <c r="L121" s="21">
        <f t="shared" si="29"/>
        <v>2</v>
      </c>
      <c r="M121" s="31">
        <f t="shared" si="24"/>
        <v>5.22</v>
      </c>
      <c r="N121" s="22">
        <f>0.462*F121</f>
        <v>4.62</v>
      </c>
      <c r="O121" s="22">
        <f t="shared" si="22"/>
        <v>4</v>
      </c>
      <c r="Q121" s="1">
        <f t="shared" si="25"/>
        <v>0.04032</v>
      </c>
      <c r="R121">
        <f t="shared" si="23"/>
        <v>0.462</v>
      </c>
    </row>
    <row r="122" ht="14.4" spans="1:18">
      <c r="A122" s="6" t="s">
        <v>534</v>
      </c>
      <c r="B122" s="46" t="s">
        <v>256</v>
      </c>
      <c r="C122" s="47" t="s">
        <v>257</v>
      </c>
      <c r="D122" s="41">
        <v>887513081982</v>
      </c>
      <c r="E122" s="17" t="s">
        <v>554</v>
      </c>
      <c r="F122" s="18">
        <v>10</v>
      </c>
      <c r="G122" s="43">
        <v>30</v>
      </c>
      <c r="H122" s="20" t="s">
        <v>535</v>
      </c>
      <c r="I122" s="21">
        <f t="shared" si="27"/>
        <v>463</v>
      </c>
      <c r="J122" s="21" t="s">
        <v>530</v>
      </c>
      <c r="K122" s="21">
        <f t="shared" si="28"/>
        <v>465</v>
      </c>
      <c r="L122" s="21">
        <f t="shared" si="29"/>
        <v>3</v>
      </c>
      <c r="M122" s="31">
        <f t="shared" si="24"/>
        <v>5.31</v>
      </c>
      <c r="N122" s="22">
        <f>0.471*F122</f>
        <v>4.71</v>
      </c>
      <c r="O122" s="22">
        <f t="shared" si="22"/>
        <v>6</v>
      </c>
      <c r="Q122" s="1">
        <f t="shared" si="25"/>
        <v>0.06048</v>
      </c>
      <c r="R122">
        <f t="shared" si="23"/>
        <v>0.471</v>
      </c>
    </row>
    <row r="123" ht="14.4" spans="1:18">
      <c r="A123" s="6" t="s">
        <v>534</v>
      </c>
      <c r="B123" s="46" t="s">
        <v>258</v>
      </c>
      <c r="C123" s="47" t="s">
        <v>259</v>
      </c>
      <c r="D123" s="41">
        <v>887513081999</v>
      </c>
      <c r="E123" s="17" t="s">
        <v>556</v>
      </c>
      <c r="F123" s="18">
        <v>10</v>
      </c>
      <c r="G123" s="43">
        <v>10</v>
      </c>
      <c r="H123" s="20" t="s">
        <v>535</v>
      </c>
      <c r="I123" s="21">
        <f t="shared" si="27"/>
        <v>466</v>
      </c>
      <c r="J123" s="21" t="s">
        <v>530</v>
      </c>
      <c r="K123" s="21">
        <f t="shared" si="28"/>
        <v>466</v>
      </c>
      <c r="L123" s="21">
        <f t="shared" si="29"/>
        <v>1</v>
      </c>
      <c r="M123" s="31">
        <f t="shared" si="24"/>
        <v>5.48</v>
      </c>
      <c r="N123" s="22">
        <f>0.488*F123</f>
        <v>4.88</v>
      </c>
      <c r="O123" s="22">
        <f t="shared" si="22"/>
        <v>2</v>
      </c>
      <c r="Q123" s="1">
        <f t="shared" si="25"/>
        <v>0.02016</v>
      </c>
      <c r="R123">
        <f t="shared" si="23"/>
        <v>0.488</v>
      </c>
    </row>
    <row r="124" ht="14.4" spans="1:18">
      <c r="A124" s="6" t="s">
        <v>534</v>
      </c>
      <c r="B124" s="46" t="s">
        <v>260</v>
      </c>
      <c r="C124" s="47" t="s">
        <v>261</v>
      </c>
      <c r="D124" s="41">
        <v>887513992301</v>
      </c>
      <c r="E124" s="17" t="s">
        <v>549</v>
      </c>
      <c r="F124" s="18">
        <v>10</v>
      </c>
      <c r="G124" s="43">
        <v>30</v>
      </c>
      <c r="H124" s="20" t="s">
        <v>535</v>
      </c>
      <c r="I124" s="21">
        <f t="shared" si="27"/>
        <v>467</v>
      </c>
      <c r="J124" s="21" t="s">
        <v>530</v>
      </c>
      <c r="K124" s="21">
        <f t="shared" si="28"/>
        <v>469</v>
      </c>
      <c r="L124" s="21">
        <f t="shared" si="29"/>
        <v>3</v>
      </c>
      <c r="M124" s="31">
        <f t="shared" si="24"/>
        <v>4.56</v>
      </c>
      <c r="N124" s="22">
        <f>0.396*F124</f>
        <v>3.96</v>
      </c>
      <c r="O124" s="22">
        <f t="shared" si="22"/>
        <v>6</v>
      </c>
      <c r="Q124" s="1">
        <f t="shared" si="25"/>
        <v>0.06048</v>
      </c>
      <c r="R124">
        <f t="shared" si="23"/>
        <v>0.396</v>
      </c>
    </row>
    <row r="125" ht="14.4" spans="1:18">
      <c r="A125" s="6" t="s">
        <v>534</v>
      </c>
      <c r="B125" s="46" t="s">
        <v>262</v>
      </c>
      <c r="C125" s="47" t="s">
        <v>263</v>
      </c>
      <c r="D125" s="41">
        <v>887513992318</v>
      </c>
      <c r="E125" s="17" t="s">
        <v>544</v>
      </c>
      <c r="F125" s="18">
        <v>10</v>
      </c>
      <c r="G125" s="43">
        <v>40</v>
      </c>
      <c r="H125" s="20" t="s">
        <v>535</v>
      </c>
      <c r="I125" s="21">
        <f t="shared" si="27"/>
        <v>470</v>
      </c>
      <c r="J125" s="21" t="s">
        <v>530</v>
      </c>
      <c r="K125" s="21">
        <f t="shared" si="28"/>
        <v>473</v>
      </c>
      <c r="L125" s="21">
        <f t="shared" si="29"/>
        <v>4</v>
      </c>
      <c r="M125" s="31">
        <f t="shared" si="24"/>
        <v>4.57</v>
      </c>
      <c r="N125" s="22">
        <f>0.397*F125</f>
        <v>3.97</v>
      </c>
      <c r="O125" s="22">
        <f t="shared" si="22"/>
        <v>8</v>
      </c>
      <c r="Q125" s="1">
        <f t="shared" si="25"/>
        <v>0.08064</v>
      </c>
      <c r="R125">
        <f t="shared" si="23"/>
        <v>0.397</v>
      </c>
    </row>
    <row r="126" ht="14.4" spans="1:18">
      <c r="A126" s="6" t="s">
        <v>534</v>
      </c>
      <c r="B126" s="46" t="s">
        <v>264</v>
      </c>
      <c r="C126" s="47" t="s">
        <v>265</v>
      </c>
      <c r="D126" s="41">
        <v>887513992325</v>
      </c>
      <c r="E126" s="17" t="s">
        <v>550</v>
      </c>
      <c r="F126" s="18">
        <v>10</v>
      </c>
      <c r="G126" s="43">
        <v>50</v>
      </c>
      <c r="H126" s="20" t="s">
        <v>535</v>
      </c>
      <c r="I126" s="21">
        <f t="shared" si="27"/>
        <v>474</v>
      </c>
      <c r="J126" s="21" t="s">
        <v>530</v>
      </c>
      <c r="K126" s="21">
        <f t="shared" si="28"/>
        <v>478</v>
      </c>
      <c r="L126" s="21">
        <f t="shared" si="29"/>
        <v>5</v>
      </c>
      <c r="M126" s="31">
        <f t="shared" si="24"/>
        <v>4.62</v>
      </c>
      <c r="N126" s="22">
        <f>0.402*F126</f>
        <v>4.02</v>
      </c>
      <c r="O126" s="22">
        <f t="shared" si="22"/>
        <v>10</v>
      </c>
      <c r="Q126" s="1">
        <f t="shared" si="25"/>
        <v>0.1008</v>
      </c>
      <c r="R126">
        <f t="shared" si="23"/>
        <v>0.402</v>
      </c>
    </row>
    <row r="127" ht="14.4" spans="1:18">
      <c r="A127" s="6" t="s">
        <v>534</v>
      </c>
      <c r="B127" s="46" t="s">
        <v>266</v>
      </c>
      <c r="C127" s="47" t="s">
        <v>267</v>
      </c>
      <c r="D127" s="41">
        <v>887513992332</v>
      </c>
      <c r="E127" s="17" t="s">
        <v>545</v>
      </c>
      <c r="F127" s="18">
        <v>10</v>
      </c>
      <c r="G127" s="43">
        <v>30</v>
      </c>
      <c r="H127" s="20" t="s">
        <v>535</v>
      </c>
      <c r="I127" s="21">
        <f t="shared" si="27"/>
        <v>479</v>
      </c>
      <c r="J127" s="21" t="s">
        <v>530</v>
      </c>
      <c r="K127" s="21">
        <f t="shared" si="28"/>
        <v>481</v>
      </c>
      <c r="L127" s="21">
        <f t="shared" si="29"/>
        <v>3</v>
      </c>
      <c r="M127" s="31">
        <f t="shared" si="24"/>
        <v>4.7</v>
      </c>
      <c r="N127" s="22">
        <f>0.41*F127</f>
        <v>4.1</v>
      </c>
      <c r="O127" s="22">
        <f t="shared" si="22"/>
        <v>6</v>
      </c>
      <c r="Q127" s="1">
        <f t="shared" si="25"/>
        <v>0.06048</v>
      </c>
      <c r="R127">
        <f t="shared" si="23"/>
        <v>0.41</v>
      </c>
    </row>
    <row r="128" ht="14.4" spans="1:18">
      <c r="A128" s="6" t="s">
        <v>534</v>
      </c>
      <c r="B128" s="46" t="s">
        <v>268</v>
      </c>
      <c r="C128" s="47" t="s">
        <v>269</v>
      </c>
      <c r="D128" s="41">
        <v>887513992356</v>
      </c>
      <c r="E128" s="17" t="s">
        <v>547</v>
      </c>
      <c r="F128" s="18">
        <v>10</v>
      </c>
      <c r="G128" s="43">
        <v>50</v>
      </c>
      <c r="H128" s="20" t="s">
        <v>535</v>
      </c>
      <c r="I128" s="21">
        <f t="shared" si="27"/>
        <v>482</v>
      </c>
      <c r="J128" s="21" t="s">
        <v>530</v>
      </c>
      <c r="K128" s="21">
        <f t="shared" si="28"/>
        <v>486</v>
      </c>
      <c r="L128" s="21">
        <f t="shared" si="29"/>
        <v>5</v>
      </c>
      <c r="M128" s="31">
        <f t="shared" si="24"/>
        <v>4.77</v>
      </c>
      <c r="N128" s="22">
        <f>0.417*F128</f>
        <v>4.17</v>
      </c>
      <c r="O128" s="22">
        <f t="shared" si="22"/>
        <v>10</v>
      </c>
      <c r="Q128" s="1">
        <f t="shared" si="25"/>
        <v>0.1008</v>
      </c>
      <c r="R128">
        <f t="shared" si="23"/>
        <v>0.417</v>
      </c>
    </row>
    <row r="129" ht="14.4" spans="1:18">
      <c r="A129" s="6" t="s">
        <v>534</v>
      </c>
      <c r="B129" s="46" t="s">
        <v>270</v>
      </c>
      <c r="C129" s="47" t="s">
        <v>271</v>
      </c>
      <c r="D129" s="41">
        <v>887513992363</v>
      </c>
      <c r="E129" s="17" t="s">
        <v>551</v>
      </c>
      <c r="F129" s="18">
        <v>10</v>
      </c>
      <c r="G129" s="43">
        <v>60</v>
      </c>
      <c r="H129" s="20" t="s">
        <v>535</v>
      </c>
      <c r="I129" s="21">
        <f t="shared" si="27"/>
        <v>487</v>
      </c>
      <c r="J129" s="21" t="s">
        <v>530</v>
      </c>
      <c r="K129" s="21">
        <f t="shared" si="28"/>
        <v>492</v>
      </c>
      <c r="L129" s="21">
        <f t="shared" si="29"/>
        <v>6</v>
      </c>
      <c r="M129" s="31">
        <f t="shared" si="24"/>
        <v>4.91</v>
      </c>
      <c r="N129" s="22">
        <f>0.431*F129</f>
        <v>4.31</v>
      </c>
      <c r="O129" s="22">
        <f>L129*2+2</f>
        <v>14</v>
      </c>
      <c r="Q129" s="1">
        <f t="shared" si="25"/>
        <v>0.12096</v>
      </c>
      <c r="R129">
        <f t="shared" si="23"/>
        <v>0.431</v>
      </c>
    </row>
    <row r="130" ht="14.4" spans="1:18">
      <c r="A130" s="6" t="s">
        <v>534</v>
      </c>
      <c r="B130" s="46" t="s">
        <v>272</v>
      </c>
      <c r="C130" s="47" t="s">
        <v>273</v>
      </c>
      <c r="D130" s="41">
        <v>887513992387</v>
      </c>
      <c r="E130" s="17" t="s">
        <v>552</v>
      </c>
      <c r="F130" s="18">
        <v>10</v>
      </c>
      <c r="G130" s="43">
        <v>10</v>
      </c>
      <c r="H130" s="20" t="s">
        <v>535</v>
      </c>
      <c r="I130" s="21">
        <f t="shared" si="27"/>
        <v>493</v>
      </c>
      <c r="J130" s="21" t="s">
        <v>530</v>
      </c>
      <c r="K130" s="21">
        <f t="shared" si="28"/>
        <v>493</v>
      </c>
      <c r="L130" s="21">
        <f t="shared" si="29"/>
        <v>1</v>
      </c>
      <c r="M130" s="31">
        <f t="shared" si="24"/>
        <v>5.03</v>
      </c>
      <c r="N130" s="22">
        <f>0.443*F130</f>
        <v>4.43</v>
      </c>
      <c r="O130" s="22">
        <f t="shared" si="22"/>
        <v>2</v>
      </c>
      <c r="Q130" s="1">
        <f t="shared" si="25"/>
        <v>0.02016</v>
      </c>
      <c r="R130">
        <f t="shared" si="23"/>
        <v>0.443</v>
      </c>
    </row>
    <row r="131" ht="14.4" spans="1:18">
      <c r="A131" s="6" t="s">
        <v>534</v>
      </c>
      <c r="B131" s="46" t="s">
        <v>278</v>
      </c>
      <c r="C131" s="47" t="s">
        <v>279</v>
      </c>
      <c r="D131" s="41">
        <v>887513016021</v>
      </c>
      <c r="E131" s="17" t="s">
        <v>549</v>
      </c>
      <c r="F131" s="18">
        <v>10</v>
      </c>
      <c r="G131" s="43">
        <v>30</v>
      </c>
      <c r="H131" s="20" t="s">
        <v>535</v>
      </c>
      <c r="I131" s="21">
        <f t="shared" si="27"/>
        <v>494</v>
      </c>
      <c r="J131" s="21" t="s">
        <v>530</v>
      </c>
      <c r="K131" s="21">
        <f t="shared" si="28"/>
        <v>496</v>
      </c>
      <c r="L131" s="21">
        <f t="shared" si="29"/>
        <v>3</v>
      </c>
      <c r="M131" s="31">
        <f t="shared" si="24"/>
        <v>4.56</v>
      </c>
      <c r="N131" s="22">
        <f>0.396*F131</f>
        <v>3.96</v>
      </c>
      <c r="O131" s="22">
        <f t="shared" ref="O131:O194" si="30">L131*2</f>
        <v>6</v>
      </c>
      <c r="Q131" s="1">
        <f t="shared" si="25"/>
        <v>0.06048</v>
      </c>
      <c r="R131">
        <f t="shared" si="23"/>
        <v>0.396</v>
      </c>
    </row>
    <row r="132" ht="14.4" spans="1:18">
      <c r="A132" s="6" t="s">
        <v>534</v>
      </c>
      <c r="B132" s="46" t="s">
        <v>280</v>
      </c>
      <c r="C132" s="47" t="s">
        <v>281</v>
      </c>
      <c r="D132" s="41">
        <v>887513016038</v>
      </c>
      <c r="E132" s="17" t="s">
        <v>544</v>
      </c>
      <c r="F132" s="18">
        <v>10</v>
      </c>
      <c r="G132" s="43">
        <v>30</v>
      </c>
      <c r="H132" s="20" t="s">
        <v>535</v>
      </c>
      <c r="I132" s="21">
        <f t="shared" si="27"/>
        <v>497</v>
      </c>
      <c r="J132" s="21" t="s">
        <v>530</v>
      </c>
      <c r="K132" s="21">
        <f t="shared" si="28"/>
        <v>499</v>
      </c>
      <c r="L132" s="21">
        <f t="shared" si="29"/>
        <v>3</v>
      </c>
      <c r="M132" s="31">
        <f t="shared" si="24"/>
        <v>4.57</v>
      </c>
      <c r="N132" s="22">
        <f>0.397*F132</f>
        <v>3.97</v>
      </c>
      <c r="O132" s="22">
        <f t="shared" si="30"/>
        <v>6</v>
      </c>
      <c r="Q132" s="1">
        <f t="shared" si="25"/>
        <v>0.06048</v>
      </c>
      <c r="R132">
        <f t="shared" ref="R132:R195" si="31">N132/F132</f>
        <v>0.397</v>
      </c>
    </row>
    <row r="133" ht="14.4" spans="1:18">
      <c r="A133" s="6" t="s">
        <v>534</v>
      </c>
      <c r="B133" s="46" t="s">
        <v>282</v>
      </c>
      <c r="C133" s="47" t="s">
        <v>283</v>
      </c>
      <c r="D133" s="41">
        <v>887513016045</v>
      </c>
      <c r="E133" s="17" t="s">
        <v>550</v>
      </c>
      <c r="F133" s="18">
        <v>10</v>
      </c>
      <c r="G133" s="43">
        <v>60</v>
      </c>
      <c r="H133" s="20" t="s">
        <v>535</v>
      </c>
      <c r="I133" s="21">
        <f t="shared" si="27"/>
        <v>500</v>
      </c>
      <c r="J133" s="21" t="s">
        <v>530</v>
      </c>
      <c r="K133" s="21">
        <f t="shared" si="28"/>
        <v>505</v>
      </c>
      <c r="L133" s="21">
        <f t="shared" si="29"/>
        <v>6</v>
      </c>
      <c r="M133" s="31">
        <f t="shared" si="24"/>
        <v>4.62</v>
      </c>
      <c r="N133" s="22">
        <f>0.402*F133</f>
        <v>4.02</v>
      </c>
      <c r="O133" s="22">
        <f t="shared" si="30"/>
        <v>12</v>
      </c>
      <c r="Q133" s="1">
        <f t="shared" si="25"/>
        <v>0.12096</v>
      </c>
      <c r="R133">
        <f t="shared" si="31"/>
        <v>0.402</v>
      </c>
    </row>
    <row r="134" ht="14.4" spans="1:18">
      <c r="A134" s="6" t="s">
        <v>534</v>
      </c>
      <c r="B134" s="46" t="s">
        <v>284</v>
      </c>
      <c r="C134" s="47" t="s">
        <v>285</v>
      </c>
      <c r="D134" s="41">
        <v>887513016052</v>
      </c>
      <c r="E134" s="17" t="s">
        <v>545</v>
      </c>
      <c r="F134" s="18">
        <v>10</v>
      </c>
      <c r="G134" s="43">
        <v>70</v>
      </c>
      <c r="H134" s="20" t="s">
        <v>535</v>
      </c>
      <c r="I134" s="21">
        <f t="shared" si="27"/>
        <v>506</v>
      </c>
      <c r="J134" s="21" t="s">
        <v>530</v>
      </c>
      <c r="K134" s="21">
        <f t="shared" si="28"/>
        <v>512</v>
      </c>
      <c r="L134" s="21">
        <f t="shared" si="29"/>
        <v>7</v>
      </c>
      <c r="M134" s="31">
        <f t="shared" si="24"/>
        <v>4.7</v>
      </c>
      <c r="N134" s="22">
        <f>0.41*F134</f>
        <v>4.1</v>
      </c>
      <c r="O134" s="22">
        <f t="shared" si="30"/>
        <v>14</v>
      </c>
      <c r="Q134" s="1">
        <f t="shared" si="25"/>
        <v>0.14112</v>
      </c>
      <c r="R134">
        <f t="shared" si="31"/>
        <v>0.41</v>
      </c>
    </row>
    <row r="135" ht="14.4" spans="1:18">
      <c r="A135" s="6" t="s">
        <v>534</v>
      </c>
      <c r="B135" s="46" t="s">
        <v>286</v>
      </c>
      <c r="C135" s="47" t="s">
        <v>287</v>
      </c>
      <c r="D135" s="41">
        <v>816804016853</v>
      </c>
      <c r="E135" s="17" t="s">
        <v>546</v>
      </c>
      <c r="F135" s="18">
        <v>10</v>
      </c>
      <c r="G135" s="43">
        <v>40</v>
      </c>
      <c r="H135" s="20" t="s">
        <v>535</v>
      </c>
      <c r="I135" s="21">
        <f t="shared" si="27"/>
        <v>513</v>
      </c>
      <c r="J135" s="21" t="s">
        <v>530</v>
      </c>
      <c r="K135" s="21">
        <f t="shared" si="28"/>
        <v>516</v>
      </c>
      <c r="L135" s="21">
        <f t="shared" si="29"/>
        <v>4</v>
      </c>
      <c r="M135" s="31">
        <f t="shared" si="24"/>
        <v>4.94</v>
      </c>
      <c r="N135" s="22">
        <f>0.434*F135</f>
        <v>4.34</v>
      </c>
      <c r="O135" s="22">
        <f t="shared" si="30"/>
        <v>8</v>
      </c>
      <c r="Q135" s="1">
        <f t="shared" si="25"/>
        <v>0.08064</v>
      </c>
      <c r="R135">
        <f t="shared" si="31"/>
        <v>0.434</v>
      </c>
    </row>
    <row r="136" ht="14.4" spans="1:18">
      <c r="A136" s="6" t="s">
        <v>534</v>
      </c>
      <c r="B136" s="46" t="s">
        <v>288</v>
      </c>
      <c r="C136" s="47" t="s">
        <v>289</v>
      </c>
      <c r="D136" s="41">
        <v>887513016076</v>
      </c>
      <c r="E136" s="17" t="s">
        <v>547</v>
      </c>
      <c r="F136" s="18">
        <v>10</v>
      </c>
      <c r="G136" s="43">
        <v>30</v>
      </c>
      <c r="H136" s="20" t="s">
        <v>535</v>
      </c>
      <c r="I136" s="21">
        <f t="shared" si="27"/>
        <v>517</v>
      </c>
      <c r="J136" s="21" t="s">
        <v>530</v>
      </c>
      <c r="K136" s="21">
        <f t="shared" si="28"/>
        <v>519</v>
      </c>
      <c r="L136" s="21">
        <f t="shared" si="29"/>
        <v>3</v>
      </c>
      <c r="M136" s="31">
        <f t="shared" si="24"/>
        <v>4.77</v>
      </c>
      <c r="N136" s="22">
        <f>0.417*F136</f>
        <v>4.17</v>
      </c>
      <c r="O136" s="22">
        <f t="shared" si="30"/>
        <v>6</v>
      </c>
      <c r="Q136" s="1">
        <f t="shared" si="25"/>
        <v>0.06048</v>
      </c>
      <c r="R136">
        <f t="shared" si="31"/>
        <v>0.417</v>
      </c>
    </row>
    <row r="137" ht="14.4" spans="1:18">
      <c r="A137" s="6" t="s">
        <v>534</v>
      </c>
      <c r="B137" s="46" t="s">
        <v>290</v>
      </c>
      <c r="C137" s="47" t="s">
        <v>291</v>
      </c>
      <c r="D137" s="41">
        <v>887513016083</v>
      </c>
      <c r="E137" s="17" t="s">
        <v>551</v>
      </c>
      <c r="F137" s="18">
        <v>10</v>
      </c>
      <c r="G137" s="43">
        <v>60</v>
      </c>
      <c r="H137" s="20" t="s">
        <v>535</v>
      </c>
      <c r="I137" s="21">
        <f t="shared" si="27"/>
        <v>520</v>
      </c>
      <c r="J137" s="21" t="s">
        <v>530</v>
      </c>
      <c r="K137" s="21">
        <f t="shared" si="28"/>
        <v>525</v>
      </c>
      <c r="L137" s="21">
        <f t="shared" si="29"/>
        <v>6</v>
      </c>
      <c r="M137" s="31">
        <f t="shared" si="24"/>
        <v>4.91</v>
      </c>
      <c r="N137" s="22">
        <f>0.431*F137</f>
        <v>4.31</v>
      </c>
      <c r="O137" s="22">
        <f t="shared" si="30"/>
        <v>12</v>
      </c>
      <c r="Q137" s="1">
        <f t="shared" si="25"/>
        <v>0.12096</v>
      </c>
      <c r="R137">
        <f t="shared" si="31"/>
        <v>0.431</v>
      </c>
    </row>
    <row r="138" ht="14.4" spans="1:18">
      <c r="A138" s="6" t="s">
        <v>534</v>
      </c>
      <c r="B138" s="46" t="s">
        <v>292</v>
      </c>
      <c r="C138" s="47" t="s">
        <v>293</v>
      </c>
      <c r="D138" s="41">
        <v>887513016090</v>
      </c>
      <c r="E138" s="17" t="s">
        <v>555</v>
      </c>
      <c r="F138" s="18">
        <v>10</v>
      </c>
      <c r="G138" s="43">
        <v>20</v>
      </c>
      <c r="H138" s="20" t="s">
        <v>535</v>
      </c>
      <c r="I138" s="21">
        <f t="shared" si="27"/>
        <v>526</v>
      </c>
      <c r="J138" s="21" t="s">
        <v>530</v>
      </c>
      <c r="K138" s="21">
        <f t="shared" si="28"/>
        <v>527</v>
      </c>
      <c r="L138" s="21">
        <f t="shared" si="29"/>
        <v>2</v>
      </c>
      <c r="M138" s="31">
        <f t="shared" ref="M138:M201" si="32">N138+0.6</f>
        <v>5.09</v>
      </c>
      <c r="N138" s="22">
        <f>0.449*F138</f>
        <v>4.49</v>
      </c>
      <c r="O138" s="22">
        <f t="shared" si="30"/>
        <v>4</v>
      </c>
      <c r="Q138" s="1">
        <f t="shared" si="25"/>
        <v>0.04032</v>
      </c>
      <c r="R138">
        <f t="shared" si="31"/>
        <v>0.449</v>
      </c>
    </row>
    <row r="139" ht="14.4" spans="1:18">
      <c r="A139" s="6" t="s">
        <v>534</v>
      </c>
      <c r="B139" s="46" t="s">
        <v>294</v>
      </c>
      <c r="C139" s="47" t="s">
        <v>295</v>
      </c>
      <c r="D139" s="41">
        <v>887513053699</v>
      </c>
      <c r="E139" s="17" t="s">
        <v>578</v>
      </c>
      <c r="F139" s="18">
        <v>10</v>
      </c>
      <c r="G139" s="43">
        <v>40</v>
      </c>
      <c r="H139" s="20" t="s">
        <v>535</v>
      </c>
      <c r="I139" s="21">
        <f t="shared" si="27"/>
        <v>528</v>
      </c>
      <c r="J139" s="21" t="s">
        <v>530</v>
      </c>
      <c r="K139" s="21">
        <f t="shared" si="28"/>
        <v>531</v>
      </c>
      <c r="L139" s="21">
        <f t="shared" si="29"/>
        <v>4</v>
      </c>
      <c r="M139" s="31">
        <f t="shared" si="32"/>
        <v>4.94</v>
      </c>
      <c r="N139" s="22">
        <f>0.434*F139</f>
        <v>4.34</v>
      </c>
      <c r="O139" s="22">
        <f t="shared" si="30"/>
        <v>8</v>
      </c>
      <c r="Q139" s="1">
        <f t="shared" si="25"/>
        <v>0.08064</v>
      </c>
      <c r="R139">
        <f t="shared" si="31"/>
        <v>0.434</v>
      </c>
    </row>
    <row r="140" ht="14.4" spans="1:18">
      <c r="A140" s="6" t="s">
        <v>534</v>
      </c>
      <c r="B140" s="46" t="s">
        <v>296</v>
      </c>
      <c r="C140" s="47" t="s">
        <v>297</v>
      </c>
      <c r="D140" s="41">
        <v>887513016113</v>
      </c>
      <c r="E140" s="17" t="s">
        <v>553</v>
      </c>
      <c r="F140" s="18">
        <v>10</v>
      </c>
      <c r="G140" s="43">
        <v>30</v>
      </c>
      <c r="H140" s="20" t="s">
        <v>535</v>
      </c>
      <c r="I140" s="21">
        <f t="shared" si="27"/>
        <v>532</v>
      </c>
      <c r="J140" s="21" t="s">
        <v>530</v>
      </c>
      <c r="K140" s="21">
        <f t="shared" si="28"/>
        <v>534</v>
      </c>
      <c r="L140" s="21">
        <f t="shared" si="29"/>
        <v>3</v>
      </c>
      <c r="M140" s="31">
        <f t="shared" si="32"/>
        <v>5.22</v>
      </c>
      <c r="N140" s="22">
        <f>0.462*F140</f>
        <v>4.62</v>
      </c>
      <c r="O140" s="22">
        <f t="shared" si="30"/>
        <v>6</v>
      </c>
      <c r="Q140" s="1">
        <f t="shared" si="25"/>
        <v>0.06048</v>
      </c>
      <c r="R140">
        <f t="shared" si="31"/>
        <v>0.462</v>
      </c>
    </row>
    <row r="141" ht="14.4" spans="1:18">
      <c r="A141" s="6" t="s">
        <v>534</v>
      </c>
      <c r="B141" s="46" t="s">
        <v>306</v>
      </c>
      <c r="C141" s="47" t="s">
        <v>307</v>
      </c>
      <c r="D141" s="41">
        <v>887513992479</v>
      </c>
      <c r="E141" s="17" t="s">
        <v>545</v>
      </c>
      <c r="F141" s="18">
        <v>10</v>
      </c>
      <c r="G141" s="43">
        <v>30</v>
      </c>
      <c r="H141" s="20" t="s">
        <v>535</v>
      </c>
      <c r="I141" s="21">
        <f t="shared" si="27"/>
        <v>535</v>
      </c>
      <c r="J141" s="21" t="s">
        <v>530</v>
      </c>
      <c r="K141" s="21">
        <f t="shared" si="28"/>
        <v>537</v>
      </c>
      <c r="L141" s="21">
        <f t="shared" si="29"/>
        <v>3</v>
      </c>
      <c r="M141" s="31">
        <f t="shared" si="32"/>
        <v>4.7</v>
      </c>
      <c r="N141" s="22">
        <f>0.41*F141</f>
        <v>4.1</v>
      </c>
      <c r="O141" s="22">
        <f t="shared" si="30"/>
        <v>6</v>
      </c>
      <c r="Q141" s="1">
        <f t="shared" si="25"/>
        <v>0.06048</v>
      </c>
      <c r="R141">
        <f t="shared" si="31"/>
        <v>0.41</v>
      </c>
    </row>
    <row r="142" ht="14.4" spans="1:18">
      <c r="A142" s="6" t="s">
        <v>534</v>
      </c>
      <c r="B142" s="46" t="s">
        <v>310</v>
      </c>
      <c r="C142" s="47" t="s">
        <v>311</v>
      </c>
      <c r="D142" s="41">
        <v>887513992493</v>
      </c>
      <c r="E142" s="17" t="s">
        <v>547</v>
      </c>
      <c r="F142" s="18">
        <v>10</v>
      </c>
      <c r="G142" s="43">
        <v>30</v>
      </c>
      <c r="H142" s="20" t="s">
        <v>535</v>
      </c>
      <c r="I142" s="21">
        <f t="shared" si="27"/>
        <v>538</v>
      </c>
      <c r="J142" s="21" t="s">
        <v>530</v>
      </c>
      <c r="K142" s="21">
        <f t="shared" si="28"/>
        <v>540</v>
      </c>
      <c r="L142" s="21">
        <f t="shared" si="29"/>
        <v>3</v>
      </c>
      <c r="M142" s="31">
        <f t="shared" si="32"/>
        <v>4.77</v>
      </c>
      <c r="N142" s="22">
        <f>0.417*F142</f>
        <v>4.17</v>
      </c>
      <c r="O142" s="22">
        <f t="shared" si="30"/>
        <v>6</v>
      </c>
      <c r="Q142" s="1">
        <f t="shared" si="25"/>
        <v>0.06048</v>
      </c>
      <c r="R142">
        <f t="shared" si="31"/>
        <v>0.417</v>
      </c>
    </row>
    <row r="143" ht="14.4" spans="1:18">
      <c r="A143" s="6" t="s">
        <v>534</v>
      </c>
      <c r="B143" s="46" t="s">
        <v>312</v>
      </c>
      <c r="C143" s="47" t="s">
        <v>313</v>
      </c>
      <c r="D143" s="41">
        <v>887513992509</v>
      </c>
      <c r="E143" s="17" t="s">
        <v>551</v>
      </c>
      <c r="F143" s="18">
        <v>10</v>
      </c>
      <c r="G143" s="43">
        <v>30</v>
      </c>
      <c r="H143" s="20" t="s">
        <v>535</v>
      </c>
      <c r="I143" s="21">
        <f t="shared" si="27"/>
        <v>541</v>
      </c>
      <c r="J143" s="21" t="s">
        <v>530</v>
      </c>
      <c r="K143" s="21">
        <f t="shared" si="28"/>
        <v>543</v>
      </c>
      <c r="L143" s="21">
        <f t="shared" si="29"/>
        <v>3</v>
      </c>
      <c r="M143" s="31">
        <f t="shared" si="32"/>
        <v>4.91</v>
      </c>
      <c r="N143" s="22">
        <f>0.431*F143</f>
        <v>4.31</v>
      </c>
      <c r="O143" s="22">
        <f t="shared" si="30"/>
        <v>6</v>
      </c>
      <c r="Q143" s="1">
        <f t="shared" si="25"/>
        <v>0.06048</v>
      </c>
      <c r="R143">
        <f t="shared" si="31"/>
        <v>0.431</v>
      </c>
    </row>
    <row r="144" ht="14.4" spans="1:18">
      <c r="A144" s="6" t="s">
        <v>534</v>
      </c>
      <c r="B144" s="46" t="s">
        <v>314</v>
      </c>
      <c r="C144" s="47" t="s">
        <v>315</v>
      </c>
      <c r="D144" s="41">
        <v>887513992523</v>
      </c>
      <c r="E144" s="17" t="s">
        <v>552</v>
      </c>
      <c r="F144" s="18">
        <v>10</v>
      </c>
      <c r="G144" s="43">
        <v>40</v>
      </c>
      <c r="H144" s="20" t="s">
        <v>535</v>
      </c>
      <c r="I144" s="21">
        <f t="shared" si="27"/>
        <v>544</v>
      </c>
      <c r="J144" s="21" t="s">
        <v>530</v>
      </c>
      <c r="K144" s="21">
        <f t="shared" si="28"/>
        <v>547</v>
      </c>
      <c r="L144" s="21">
        <f t="shared" si="29"/>
        <v>4</v>
      </c>
      <c r="M144" s="31">
        <f t="shared" si="32"/>
        <v>5.03</v>
      </c>
      <c r="N144" s="22">
        <f>0.443*F144</f>
        <v>4.43</v>
      </c>
      <c r="O144" s="22">
        <f t="shared" si="30"/>
        <v>8</v>
      </c>
      <c r="Q144" s="1">
        <f t="shared" si="25"/>
        <v>0.08064</v>
      </c>
      <c r="R144">
        <f t="shared" si="31"/>
        <v>0.443</v>
      </c>
    </row>
    <row r="145" ht="14.4" spans="1:18">
      <c r="A145" s="6" t="s">
        <v>534</v>
      </c>
      <c r="B145" s="46" t="s">
        <v>318</v>
      </c>
      <c r="C145" s="47" t="s">
        <v>319</v>
      </c>
      <c r="D145" s="41">
        <v>887513992547</v>
      </c>
      <c r="E145" s="17" t="s">
        <v>554</v>
      </c>
      <c r="F145" s="18">
        <v>10</v>
      </c>
      <c r="G145" s="43">
        <v>10</v>
      </c>
      <c r="H145" s="20" t="s">
        <v>535</v>
      </c>
      <c r="I145" s="21">
        <f t="shared" si="27"/>
        <v>548</v>
      </c>
      <c r="J145" s="21" t="s">
        <v>530</v>
      </c>
      <c r="K145" s="21">
        <f t="shared" si="28"/>
        <v>548</v>
      </c>
      <c r="L145" s="21">
        <f t="shared" si="29"/>
        <v>1</v>
      </c>
      <c r="M145" s="31">
        <f t="shared" si="32"/>
        <v>5.31</v>
      </c>
      <c r="N145" s="22">
        <f>0.471*F145</f>
        <v>4.71</v>
      </c>
      <c r="O145" s="22">
        <f t="shared" si="30"/>
        <v>2</v>
      </c>
      <c r="Q145" s="1">
        <f t="shared" si="25"/>
        <v>0.02016</v>
      </c>
      <c r="R145">
        <f t="shared" si="31"/>
        <v>0.471</v>
      </c>
    </row>
    <row r="146" ht="14.4" spans="1:18">
      <c r="A146" s="6" t="s">
        <v>534</v>
      </c>
      <c r="B146" s="46" t="s">
        <v>320</v>
      </c>
      <c r="C146" s="47" t="s">
        <v>321</v>
      </c>
      <c r="D146" s="41">
        <v>887513082101</v>
      </c>
      <c r="E146" s="17" t="s">
        <v>548</v>
      </c>
      <c r="F146" s="18">
        <v>10</v>
      </c>
      <c r="G146" s="43">
        <v>10</v>
      </c>
      <c r="H146" s="20" t="s">
        <v>535</v>
      </c>
      <c r="I146" s="21">
        <f t="shared" si="27"/>
        <v>549</v>
      </c>
      <c r="J146" s="21" t="s">
        <v>530</v>
      </c>
      <c r="K146" s="21">
        <f t="shared" si="28"/>
        <v>549</v>
      </c>
      <c r="L146" s="21">
        <f t="shared" si="29"/>
        <v>1</v>
      </c>
      <c r="M146" s="31">
        <f t="shared" si="32"/>
        <v>4.42</v>
      </c>
      <c r="N146" s="22">
        <f>(0.351+0.031)*F146</f>
        <v>3.82</v>
      </c>
      <c r="O146" s="22">
        <f t="shared" si="30"/>
        <v>2</v>
      </c>
      <c r="Q146" s="1">
        <f t="shared" si="25"/>
        <v>0.02016</v>
      </c>
      <c r="R146">
        <f t="shared" si="31"/>
        <v>0.382</v>
      </c>
    </row>
    <row r="147" ht="14.4" spans="1:18">
      <c r="A147" s="6" t="s">
        <v>534</v>
      </c>
      <c r="B147" s="46" t="s">
        <v>324</v>
      </c>
      <c r="C147" s="47" t="s">
        <v>325</v>
      </c>
      <c r="D147" s="41">
        <v>887513082125</v>
      </c>
      <c r="E147" s="17" t="s">
        <v>544</v>
      </c>
      <c r="F147" s="18">
        <v>10</v>
      </c>
      <c r="G147" s="43">
        <v>20</v>
      </c>
      <c r="H147" s="20" t="s">
        <v>535</v>
      </c>
      <c r="I147" s="21">
        <f t="shared" si="27"/>
        <v>550</v>
      </c>
      <c r="J147" s="21" t="s">
        <v>530</v>
      </c>
      <c r="K147" s="21">
        <f t="shared" si="28"/>
        <v>551</v>
      </c>
      <c r="L147" s="21">
        <f t="shared" si="29"/>
        <v>2</v>
      </c>
      <c r="M147" s="31">
        <f t="shared" si="32"/>
        <v>4.57</v>
      </c>
      <c r="N147" s="22">
        <f>0.397*F147</f>
        <v>3.97</v>
      </c>
      <c r="O147" s="22">
        <f t="shared" si="30"/>
        <v>4</v>
      </c>
      <c r="Q147" s="1">
        <f t="shared" si="25"/>
        <v>0.04032</v>
      </c>
      <c r="R147">
        <f t="shared" si="31"/>
        <v>0.397</v>
      </c>
    </row>
    <row r="148" ht="14.4" spans="1:18">
      <c r="A148" s="6" t="s">
        <v>534</v>
      </c>
      <c r="B148" s="46" t="s">
        <v>326</v>
      </c>
      <c r="C148" s="47" t="s">
        <v>327</v>
      </c>
      <c r="D148" s="41">
        <v>887513082132</v>
      </c>
      <c r="E148" s="17" t="s">
        <v>550</v>
      </c>
      <c r="F148" s="18">
        <v>10</v>
      </c>
      <c r="G148" s="43">
        <v>10</v>
      </c>
      <c r="H148" s="20" t="s">
        <v>535</v>
      </c>
      <c r="I148" s="21">
        <f t="shared" si="27"/>
        <v>552</v>
      </c>
      <c r="J148" s="21" t="s">
        <v>530</v>
      </c>
      <c r="K148" s="21">
        <f t="shared" si="28"/>
        <v>552</v>
      </c>
      <c r="L148" s="21">
        <f t="shared" si="29"/>
        <v>1</v>
      </c>
      <c r="M148" s="31">
        <f t="shared" si="32"/>
        <v>4.62</v>
      </c>
      <c r="N148" s="22">
        <f>0.402*F148</f>
        <v>4.02</v>
      </c>
      <c r="O148" s="22">
        <f t="shared" si="30"/>
        <v>2</v>
      </c>
      <c r="Q148" s="1">
        <f t="shared" si="25"/>
        <v>0.02016</v>
      </c>
      <c r="R148">
        <f t="shared" si="31"/>
        <v>0.402</v>
      </c>
    </row>
    <row r="149" ht="14.4" spans="1:18">
      <c r="A149" s="6" t="s">
        <v>534</v>
      </c>
      <c r="B149" s="46" t="s">
        <v>328</v>
      </c>
      <c r="C149" s="47" t="s">
        <v>329</v>
      </c>
      <c r="D149" s="41">
        <v>887513082149</v>
      </c>
      <c r="E149" s="17" t="s">
        <v>545</v>
      </c>
      <c r="F149" s="18">
        <v>10</v>
      </c>
      <c r="G149" s="43">
        <v>40</v>
      </c>
      <c r="H149" s="20" t="s">
        <v>535</v>
      </c>
      <c r="I149" s="21">
        <f t="shared" si="27"/>
        <v>553</v>
      </c>
      <c r="J149" s="21" t="s">
        <v>530</v>
      </c>
      <c r="K149" s="21">
        <f t="shared" si="28"/>
        <v>556</v>
      </c>
      <c r="L149" s="21">
        <f t="shared" si="29"/>
        <v>4</v>
      </c>
      <c r="M149" s="31">
        <f t="shared" si="32"/>
        <v>4.7</v>
      </c>
      <c r="N149" s="22">
        <f>0.41*F149</f>
        <v>4.1</v>
      </c>
      <c r="O149" s="22">
        <f t="shared" si="30"/>
        <v>8</v>
      </c>
      <c r="Q149" s="1">
        <f t="shared" si="25"/>
        <v>0.08064</v>
      </c>
      <c r="R149">
        <f t="shared" si="31"/>
        <v>0.41</v>
      </c>
    </row>
    <row r="150" ht="14.4" spans="1:18">
      <c r="A150" s="6" t="s">
        <v>534</v>
      </c>
      <c r="B150" s="46" t="s">
        <v>330</v>
      </c>
      <c r="C150" s="47" t="s">
        <v>331</v>
      </c>
      <c r="D150" s="41">
        <v>887513082163</v>
      </c>
      <c r="E150" s="17" t="s">
        <v>547</v>
      </c>
      <c r="F150" s="18">
        <v>10</v>
      </c>
      <c r="G150" s="43">
        <v>50</v>
      </c>
      <c r="H150" s="20" t="s">
        <v>535</v>
      </c>
      <c r="I150" s="21">
        <f t="shared" si="27"/>
        <v>557</v>
      </c>
      <c r="J150" s="21" t="s">
        <v>530</v>
      </c>
      <c r="K150" s="21">
        <f t="shared" si="28"/>
        <v>561</v>
      </c>
      <c r="L150" s="21">
        <f t="shared" si="29"/>
        <v>5</v>
      </c>
      <c r="M150" s="31">
        <f t="shared" si="32"/>
        <v>4.77</v>
      </c>
      <c r="N150" s="22">
        <f>0.417*F150</f>
        <v>4.17</v>
      </c>
      <c r="O150" s="22">
        <f t="shared" si="30"/>
        <v>10</v>
      </c>
      <c r="Q150" s="1">
        <f t="shared" si="25"/>
        <v>0.1008</v>
      </c>
      <c r="R150">
        <f t="shared" si="31"/>
        <v>0.417</v>
      </c>
    </row>
    <row r="151" ht="14.4" spans="1:18">
      <c r="A151" s="6" t="s">
        <v>534</v>
      </c>
      <c r="B151" s="46" t="s">
        <v>336</v>
      </c>
      <c r="C151" s="47" t="s">
        <v>337</v>
      </c>
      <c r="D151" s="41">
        <v>887513082194</v>
      </c>
      <c r="E151" s="17" t="s">
        <v>552</v>
      </c>
      <c r="F151" s="18">
        <v>10</v>
      </c>
      <c r="G151" s="43">
        <v>30</v>
      </c>
      <c r="H151" s="20" t="s">
        <v>535</v>
      </c>
      <c r="I151" s="21">
        <f t="shared" si="27"/>
        <v>562</v>
      </c>
      <c r="J151" s="21" t="s">
        <v>530</v>
      </c>
      <c r="K151" s="21">
        <f t="shared" si="28"/>
        <v>564</v>
      </c>
      <c r="L151" s="21">
        <f t="shared" si="29"/>
        <v>3</v>
      </c>
      <c r="M151" s="31">
        <f t="shared" si="32"/>
        <v>5.03</v>
      </c>
      <c r="N151" s="22">
        <f>0.443*F151</f>
        <v>4.43</v>
      </c>
      <c r="O151" s="22">
        <f t="shared" si="30"/>
        <v>6</v>
      </c>
      <c r="Q151" s="1">
        <f t="shared" ref="Q151:Q214" si="33">0.48*0.35*0.12*L151</f>
        <v>0.06048</v>
      </c>
      <c r="R151">
        <f t="shared" si="31"/>
        <v>0.443</v>
      </c>
    </row>
    <row r="152" ht="14.4" spans="1:18">
      <c r="A152" s="6" t="s">
        <v>534</v>
      </c>
      <c r="B152" s="46" t="s">
        <v>338</v>
      </c>
      <c r="C152" s="47" t="s">
        <v>339</v>
      </c>
      <c r="D152" s="41">
        <v>887513082200</v>
      </c>
      <c r="E152" s="17" t="s">
        <v>553</v>
      </c>
      <c r="F152" s="18">
        <v>10</v>
      </c>
      <c r="G152" s="43">
        <v>10</v>
      </c>
      <c r="H152" s="20" t="s">
        <v>535</v>
      </c>
      <c r="I152" s="21">
        <f t="shared" si="27"/>
        <v>565</v>
      </c>
      <c r="J152" s="21" t="s">
        <v>530</v>
      </c>
      <c r="K152" s="21">
        <f t="shared" si="28"/>
        <v>565</v>
      </c>
      <c r="L152" s="21">
        <f t="shared" si="29"/>
        <v>1</v>
      </c>
      <c r="M152" s="31">
        <f t="shared" si="32"/>
        <v>5.22</v>
      </c>
      <c r="N152" s="22">
        <f>0.462*F152</f>
        <v>4.62</v>
      </c>
      <c r="O152" s="22">
        <f t="shared" si="30"/>
        <v>2</v>
      </c>
      <c r="Q152" s="1">
        <f t="shared" si="33"/>
        <v>0.02016</v>
      </c>
      <c r="R152">
        <f t="shared" si="31"/>
        <v>0.462</v>
      </c>
    </row>
    <row r="153" ht="14.4" spans="1:18">
      <c r="A153" s="6" t="s">
        <v>534</v>
      </c>
      <c r="B153" s="46" t="s">
        <v>340</v>
      </c>
      <c r="C153" s="47" t="s">
        <v>341</v>
      </c>
      <c r="D153" s="41">
        <v>887513082217</v>
      </c>
      <c r="E153" s="17" t="s">
        <v>554</v>
      </c>
      <c r="F153" s="18">
        <v>10</v>
      </c>
      <c r="G153" s="43">
        <v>20</v>
      </c>
      <c r="H153" s="20" t="s">
        <v>535</v>
      </c>
      <c r="I153" s="21">
        <f t="shared" si="27"/>
        <v>566</v>
      </c>
      <c r="J153" s="21" t="s">
        <v>530</v>
      </c>
      <c r="K153" s="21">
        <f t="shared" si="28"/>
        <v>567</v>
      </c>
      <c r="L153" s="21">
        <f t="shared" si="29"/>
        <v>2</v>
      </c>
      <c r="M153" s="31">
        <f t="shared" si="32"/>
        <v>5.31</v>
      </c>
      <c r="N153" s="22">
        <f>0.471*F153</f>
        <v>4.71</v>
      </c>
      <c r="O153" s="22">
        <f t="shared" si="30"/>
        <v>4</v>
      </c>
      <c r="Q153" s="1">
        <f t="shared" si="33"/>
        <v>0.04032</v>
      </c>
      <c r="R153">
        <f t="shared" si="31"/>
        <v>0.471</v>
      </c>
    </row>
    <row r="154" ht="14.4" spans="1:18">
      <c r="A154" s="6" t="s">
        <v>534</v>
      </c>
      <c r="B154" s="46" t="s">
        <v>342</v>
      </c>
      <c r="C154" s="47" t="s">
        <v>343</v>
      </c>
      <c r="D154" s="41">
        <v>887513082224</v>
      </c>
      <c r="E154" s="17" t="s">
        <v>556</v>
      </c>
      <c r="F154" s="18">
        <v>10</v>
      </c>
      <c r="G154" s="43">
        <v>10</v>
      </c>
      <c r="H154" s="20" t="s">
        <v>535</v>
      </c>
      <c r="I154" s="21">
        <f t="shared" si="27"/>
        <v>568</v>
      </c>
      <c r="J154" s="21" t="s">
        <v>530</v>
      </c>
      <c r="K154" s="21">
        <f t="shared" si="28"/>
        <v>568</v>
      </c>
      <c r="L154" s="21">
        <f t="shared" si="29"/>
        <v>1</v>
      </c>
      <c r="M154" s="31">
        <f t="shared" si="32"/>
        <v>5.48</v>
      </c>
      <c r="N154" s="22">
        <f>0.488*F154</f>
        <v>4.88</v>
      </c>
      <c r="O154" s="22">
        <f t="shared" si="30"/>
        <v>2</v>
      </c>
      <c r="Q154" s="1">
        <f t="shared" si="33"/>
        <v>0.02016</v>
      </c>
      <c r="R154">
        <f t="shared" si="31"/>
        <v>0.488</v>
      </c>
    </row>
    <row r="155" ht="14.4" spans="1:18">
      <c r="A155" s="6" t="s">
        <v>534</v>
      </c>
      <c r="B155" s="46" t="s">
        <v>344</v>
      </c>
      <c r="C155" s="47" t="s">
        <v>345</v>
      </c>
      <c r="D155" s="41">
        <v>887513082231</v>
      </c>
      <c r="E155" s="17" t="s">
        <v>557</v>
      </c>
      <c r="F155" s="18">
        <v>10</v>
      </c>
      <c r="G155" s="43">
        <v>20</v>
      </c>
      <c r="H155" s="20" t="s">
        <v>535</v>
      </c>
      <c r="I155" s="21">
        <f t="shared" si="27"/>
        <v>569</v>
      </c>
      <c r="J155" s="21" t="s">
        <v>530</v>
      </c>
      <c r="K155" s="21">
        <f t="shared" si="28"/>
        <v>570</v>
      </c>
      <c r="L155" s="21">
        <f t="shared" si="29"/>
        <v>2</v>
      </c>
      <c r="M155" s="31">
        <f t="shared" si="32"/>
        <v>5.63</v>
      </c>
      <c r="N155" s="22">
        <f>0.503*F155</f>
        <v>5.03</v>
      </c>
      <c r="O155" s="22">
        <f t="shared" si="30"/>
        <v>4</v>
      </c>
      <c r="Q155" s="1">
        <f t="shared" si="33"/>
        <v>0.04032</v>
      </c>
      <c r="R155">
        <f t="shared" si="31"/>
        <v>0.503</v>
      </c>
    </row>
    <row r="156" ht="14.4" spans="1:18">
      <c r="A156" s="6" t="s">
        <v>534</v>
      </c>
      <c r="B156" s="46" t="s">
        <v>346</v>
      </c>
      <c r="C156" s="47" t="s">
        <v>347</v>
      </c>
      <c r="D156" s="41">
        <v>887513057451</v>
      </c>
      <c r="E156" s="17" t="s">
        <v>549</v>
      </c>
      <c r="F156" s="18">
        <v>10</v>
      </c>
      <c r="G156" s="43">
        <v>20</v>
      </c>
      <c r="H156" s="20" t="s">
        <v>535</v>
      </c>
      <c r="I156" s="21">
        <f t="shared" si="27"/>
        <v>571</v>
      </c>
      <c r="J156" s="21" t="s">
        <v>530</v>
      </c>
      <c r="K156" s="21">
        <f t="shared" si="28"/>
        <v>572</v>
      </c>
      <c r="L156" s="21">
        <f t="shared" si="29"/>
        <v>2</v>
      </c>
      <c r="M156" s="31">
        <f t="shared" si="32"/>
        <v>4.56</v>
      </c>
      <c r="N156" s="22">
        <f>0.396*F156</f>
        <v>3.96</v>
      </c>
      <c r="O156" s="22">
        <f t="shared" si="30"/>
        <v>4</v>
      </c>
      <c r="Q156" s="1">
        <f t="shared" si="33"/>
        <v>0.04032</v>
      </c>
      <c r="R156">
        <f t="shared" si="31"/>
        <v>0.396</v>
      </c>
    </row>
    <row r="157" ht="14.4" spans="1:18">
      <c r="A157" s="6" t="s">
        <v>534</v>
      </c>
      <c r="B157" s="46" t="s">
        <v>348</v>
      </c>
      <c r="C157" s="47" t="s">
        <v>349</v>
      </c>
      <c r="D157" s="41">
        <v>887513057468</v>
      </c>
      <c r="E157" s="17" t="s">
        <v>544</v>
      </c>
      <c r="F157" s="18">
        <v>10</v>
      </c>
      <c r="G157" s="43">
        <v>20</v>
      </c>
      <c r="H157" s="20" t="s">
        <v>535</v>
      </c>
      <c r="I157" s="21">
        <f t="shared" si="27"/>
        <v>573</v>
      </c>
      <c r="J157" s="21" t="s">
        <v>530</v>
      </c>
      <c r="K157" s="21">
        <f t="shared" si="28"/>
        <v>574</v>
      </c>
      <c r="L157" s="21">
        <f t="shared" si="29"/>
        <v>2</v>
      </c>
      <c r="M157" s="31">
        <f t="shared" si="32"/>
        <v>4.57</v>
      </c>
      <c r="N157" s="22">
        <f>0.397*F157</f>
        <v>3.97</v>
      </c>
      <c r="O157" s="22">
        <f t="shared" si="30"/>
        <v>4</v>
      </c>
      <c r="Q157" s="1">
        <f t="shared" si="33"/>
        <v>0.04032</v>
      </c>
      <c r="R157">
        <f t="shared" si="31"/>
        <v>0.397</v>
      </c>
    </row>
    <row r="158" ht="14.4" spans="1:18">
      <c r="A158" s="6" t="s">
        <v>534</v>
      </c>
      <c r="B158" s="46" t="s">
        <v>350</v>
      </c>
      <c r="C158" s="47" t="s">
        <v>351</v>
      </c>
      <c r="D158" s="41">
        <v>887513057475</v>
      </c>
      <c r="E158" s="17" t="s">
        <v>550</v>
      </c>
      <c r="F158" s="18">
        <v>10</v>
      </c>
      <c r="G158" s="43">
        <v>10</v>
      </c>
      <c r="H158" s="20" t="s">
        <v>535</v>
      </c>
      <c r="I158" s="21">
        <f t="shared" si="27"/>
        <v>575</v>
      </c>
      <c r="J158" s="21" t="s">
        <v>530</v>
      </c>
      <c r="K158" s="21">
        <f t="shared" si="28"/>
        <v>575</v>
      </c>
      <c r="L158" s="21">
        <f t="shared" si="29"/>
        <v>1</v>
      </c>
      <c r="M158" s="31">
        <f t="shared" si="32"/>
        <v>4.62</v>
      </c>
      <c r="N158" s="22">
        <f>0.402*F158</f>
        <v>4.02</v>
      </c>
      <c r="O158" s="22">
        <f t="shared" si="30"/>
        <v>2</v>
      </c>
      <c r="Q158" s="1">
        <f t="shared" si="33"/>
        <v>0.02016</v>
      </c>
      <c r="R158">
        <f t="shared" si="31"/>
        <v>0.402</v>
      </c>
    </row>
    <row r="159" ht="14.4" spans="1:18">
      <c r="A159" s="6" t="s">
        <v>534</v>
      </c>
      <c r="B159" s="46" t="s">
        <v>352</v>
      </c>
      <c r="C159" s="47" t="s">
        <v>353</v>
      </c>
      <c r="D159" s="41">
        <v>887513057482</v>
      </c>
      <c r="E159" s="17" t="s">
        <v>545</v>
      </c>
      <c r="F159" s="18">
        <v>10</v>
      </c>
      <c r="G159" s="43">
        <v>10</v>
      </c>
      <c r="H159" s="20" t="s">
        <v>535</v>
      </c>
      <c r="I159" s="21">
        <f t="shared" si="27"/>
        <v>576</v>
      </c>
      <c r="J159" s="21" t="s">
        <v>530</v>
      </c>
      <c r="K159" s="21">
        <f t="shared" si="28"/>
        <v>576</v>
      </c>
      <c r="L159" s="21">
        <f t="shared" si="29"/>
        <v>1</v>
      </c>
      <c r="M159" s="31">
        <f t="shared" si="32"/>
        <v>4.7</v>
      </c>
      <c r="N159" s="22">
        <f>0.41*F159</f>
        <v>4.1</v>
      </c>
      <c r="O159" s="22">
        <f t="shared" si="30"/>
        <v>2</v>
      </c>
      <c r="Q159" s="1">
        <f t="shared" si="33"/>
        <v>0.02016</v>
      </c>
      <c r="R159">
        <f t="shared" si="31"/>
        <v>0.41</v>
      </c>
    </row>
    <row r="160" ht="14.4" spans="1:18">
      <c r="A160" s="6" t="s">
        <v>534</v>
      </c>
      <c r="B160" s="46" t="s">
        <v>354</v>
      </c>
      <c r="C160" s="47" t="s">
        <v>355</v>
      </c>
      <c r="D160" s="41">
        <v>887513057499</v>
      </c>
      <c r="E160" s="17" t="s">
        <v>579</v>
      </c>
      <c r="F160" s="18">
        <v>10</v>
      </c>
      <c r="G160" s="43">
        <v>20</v>
      </c>
      <c r="H160" s="20" t="s">
        <v>535</v>
      </c>
      <c r="I160" s="21">
        <f t="shared" si="27"/>
        <v>577</v>
      </c>
      <c r="J160" s="21" t="s">
        <v>530</v>
      </c>
      <c r="K160" s="21">
        <f t="shared" si="28"/>
        <v>578</v>
      </c>
      <c r="L160" s="21">
        <f t="shared" si="29"/>
        <v>2</v>
      </c>
      <c r="M160" s="31">
        <f t="shared" si="32"/>
        <v>4.94</v>
      </c>
      <c r="N160" s="22">
        <f>0.434*F160</f>
        <v>4.34</v>
      </c>
      <c r="O160" s="22">
        <f t="shared" si="30"/>
        <v>4</v>
      </c>
      <c r="Q160" s="1">
        <f t="shared" si="33"/>
        <v>0.04032</v>
      </c>
      <c r="R160">
        <f t="shared" si="31"/>
        <v>0.434</v>
      </c>
    </row>
    <row r="161" ht="14.4" spans="1:18">
      <c r="A161" s="6" t="s">
        <v>534</v>
      </c>
      <c r="B161" s="46" t="s">
        <v>356</v>
      </c>
      <c r="C161" s="47" t="s">
        <v>357</v>
      </c>
      <c r="D161" s="41">
        <v>887513057505</v>
      </c>
      <c r="E161" s="17" t="s">
        <v>547</v>
      </c>
      <c r="F161" s="18">
        <v>10</v>
      </c>
      <c r="G161" s="43">
        <v>20</v>
      </c>
      <c r="H161" s="20" t="s">
        <v>535</v>
      </c>
      <c r="I161" s="21">
        <f t="shared" ref="I161:I224" si="34">K160+1</f>
        <v>579</v>
      </c>
      <c r="J161" s="21" t="s">
        <v>530</v>
      </c>
      <c r="K161" s="21">
        <f t="shared" ref="K161:K224" si="35">L161+K160</f>
        <v>580</v>
      </c>
      <c r="L161" s="21">
        <f t="shared" ref="L161:L224" si="36">G161/F161</f>
        <v>2</v>
      </c>
      <c r="M161" s="31">
        <f t="shared" si="32"/>
        <v>4.77</v>
      </c>
      <c r="N161" s="22">
        <f>0.417*F161</f>
        <v>4.17</v>
      </c>
      <c r="O161" s="22">
        <f t="shared" si="30"/>
        <v>4</v>
      </c>
      <c r="Q161" s="1">
        <f t="shared" si="33"/>
        <v>0.04032</v>
      </c>
      <c r="R161">
        <f t="shared" si="31"/>
        <v>0.417</v>
      </c>
    </row>
    <row r="162" ht="14.4" spans="1:18">
      <c r="A162" s="6" t="s">
        <v>534</v>
      </c>
      <c r="B162" s="46" t="s">
        <v>358</v>
      </c>
      <c r="C162" s="47" t="s">
        <v>359</v>
      </c>
      <c r="D162" s="41">
        <v>887513057512</v>
      </c>
      <c r="E162" s="17" t="s">
        <v>551</v>
      </c>
      <c r="F162" s="18">
        <v>10</v>
      </c>
      <c r="G162" s="43">
        <v>10</v>
      </c>
      <c r="H162" s="20" t="s">
        <v>535</v>
      </c>
      <c r="I162" s="21">
        <f t="shared" si="34"/>
        <v>581</v>
      </c>
      <c r="J162" s="21" t="s">
        <v>530</v>
      </c>
      <c r="K162" s="21">
        <f t="shared" si="35"/>
        <v>581</v>
      </c>
      <c r="L162" s="21">
        <f t="shared" si="36"/>
        <v>1</v>
      </c>
      <c r="M162" s="31">
        <f t="shared" si="32"/>
        <v>4.91</v>
      </c>
      <c r="N162" s="22">
        <f>0.431*F162</f>
        <v>4.31</v>
      </c>
      <c r="O162" s="22">
        <f t="shared" si="30"/>
        <v>2</v>
      </c>
      <c r="Q162" s="1">
        <f t="shared" si="33"/>
        <v>0.02016</v>
      </c>
      <c r="R162">
        <f t="shared" si="31"/>
        <v>0.431</v>
      </c>
    </row>
    <row r="163" ht="14.4" spans="1:18">
      <c r="A163" s="6" t="s">
        <v>534</v>
      </c>
      <c r="B163" s="46" t="s">
        <v>360</v>
      </c>
      <c r="C163" s="47" t="s">
        <v>361</v>
      </c>
      <c r="D163" s="41">
        <v>887513057529</v>
      </c>
      <c r="E163" s="17" t="s">
        <v>555</v>
      </c>
      <c r="F163" s="18">
        <v>10</v>
      </c>
      <c r="G163" s="43">
        <v>10</v>
      </c>
      <c r="H163" s="20" t="s">
        <v>535</v>
      </c>
      <c r="I163" s="21">
        <f t="shared" si="34"/>
        <v>582</v>
      </c>
      <c r="J163" s="21" t="s">
        <v>530</v>
      </c>
      <c r="K163" s="21">
        <f t="shared" si="35"/>
        <v>582</v>
      </c>
      <c r="L163" s="21">
        <f t="shared" si="36"/>
        <v>1</v>
      </c>
      <c r="M163" s="31">
        <f t="shared" si="32"/>
        <v>5.09</v>
      </c>
      <c r="N163" s="22">
        <f>0.449*F163</f>
        <v>4.49</v>
      </c>
      <c r="O163" s="22">
        <f t="shared" si="30"/>
        <v>2</v>
      </c>
      <c r="Q163" s="1">
        <f t="shared" si="33"/>
        <v>0.02016</v>
      </c>
      <c r="R163">
        <f t="shared" si="31"/>
        <v>0.449</v>
      </c>
    </row>
    <row r="164" ht="14.4" spans="1:18">
      <c r="A164" s="6" t="s">
        <v>534</v>
      </c>
      <c r="B164" s="46" t="s">
        <v>362</v>
      </c>
      <c r="C164" s="47" t="s">
        <v>363</v>
      </c>
      <c r="D164" s="41">
        <v>887513057536</v>
      </c>
      <c r="E164" s="17" t="s">
        <v>552</v>
      </c>
      <c r="F164" s="18">
        <v>10</v>
      </c>
      <c r="G164" s="43">
        <v>10</v>
      </c>
      <c r="H164" s="20" t="s">
        <v>535</v>
      </c>
      <c r="I164" s="21">
        <f t="shared" si="34"/>
        <v>583</v>
      </c>
      <c r="J164" s="21" t="s">
        <v>530</v>
      </c>
      <c r="K164" s="21">
        <f t="shared" si="35"/>
        <v>583</v>
      </c>
      <c r="L164" s="21">
        <f t="shared" si="36"/>
        <v>1</v>
      </c>
      <c r="M164" s="31">
        <f t="shared" si="32"/>
        <v>5.03</v>
      </c>
      <c r="N164" s="22">
        <f>0.443*F164</f>
        <v>4.43</v>
      </c>
      <c r="O164" s="22">
        <f t="shared" si="30"/>
        <v>2</v>
      </c>
      <c r="Q164" s="1">
        <f t="shared" si="33"/>
        <v>0.02016</v>
      </c>
      <c r="R164">
        <f t="shared" si="31"/>
        <v>0.443</v>
      </c>
    </row>
    <row r="165" ht="14.4" spans="1:18">
      <c r="A165" s="6" t="s">
        <v>534</v>
      </c>
      <c r="B165" s="46" t="s">
        <v>366</v>
      </c>
      <c r="C165" s="47" t="s">
        <v>367</v>
      </c>
      <c r="D165" s="41">
        <v>887513082330</v>
      </c>
      <c r="E165" s="17" t="s">
        <v>548</v>
      </c>
      <c r="F165" s="18">
        <v>10</v>
      </c>
      <c r="G165" s="43">
        <v>10</v>
      </c>
      <c r="H165" s="20" t="s">
        <v>535</v>
      </c>
      <c r="I165" s="21">
        <f t="shared" si="34"/>
        <v>584</v>
      </c>
      <c r="J165" s="21" t="s">
        <v>530</v>
      </c>
      <c r="K165" s="21">
        <f t="shared" si="35"/>
        <v>584</v>
      </c>
      <c r="L165" s="21">
        <f t="shared" si="36"/>
        <v>1</v>
      </c>
      <c r="M165" s="31">
        <f t="shared" si="32"/>
        <v>4.42</v>
      </c>
      <c r="N165" s="22">
        <f>(0.351+0.031)*F165</f>
        <v>3.82</v>
      </c>
      <c r="O165" s="22">
        <f t="shared" si="30"/>
        <v>2</v>
      </c>
      <c r="Q165" s="1">
        <f t="shared" si="33"/>
        <v>0.02016</v>
      </c>
      <c r="R165">
        <f t="shared" si="31"/>
        <v>0.382</v>
      </c>
    </row>
    <row r="166" ht="14.4" spans="1:18">
      <c r="A166" s="6" t="s">
        <v>534</v>
      </c>
      <c r="B166" s="46" t="s">
        <v>370</v>
      </c>
      <c r="C166" s="47" t="s">
        <v>371</v>
      </c>
      <c r="D166" s="41">
        <v>887513082354</v>
      </c>
      <c r="E166" s="17" t="s">
        <v>544</v>
      </c>
      <c r="F166" s="18">
        <v>10</v>
      </c>
      <c r="G166" s="43">
        <v>20</v>
      </c>
      <c r="H166" s="20" t="s">
        <v>535</v>
      </c>
      <c r="I166" s="21">
        <f t="shared" si="34"/>
        <v>585</v>
      </c>
      <c r="J166" s="21" t="s">
        <v>530</v>
      </c>
      <c r="K166" s="21">
        <f t="shared" si="35"/>
        <v>586</v>
      </c>
      <c r="L166" s="21">
        <f t="shared" si="36"/>
        <v>2</v>
      </c>
      <c r="M166" s="31">
        <f t="shared" si="32"/>
        <v>4.57</v>
      </c>
      <c r="N166" s="22">
        <f>0.397*F166</f>
        <v>3.97</v>
      </c>
      <c r="O166" s="22">
        <f t="shared" si="30"/>
        <v>4</v>
      </c>
      <c r="Q166" s="1">
        <f t="shared" si="33"/>
        <v>0.04032</v>
      </c>
      <c r="R166">
        <f t="shared" si="31"/>
        <v>0.397</v>
      </c>
    </row>
    <row r="167" ht="14.4" spans="1:18">
      <c r="A167" s="6" t="s">
        <v>534</v>
      </c>
      <c r="B167" s="46" t="s">
        <v>372</v>
      </c>
      <c r="C167" s="47" t="s">
        <v>373</v>
      </c>
      <c r="D167" s="41">
        <v>887513082361</v>
      </c>
      <c r="E167" s="17" t="s">
        <v>550</v>
      </c>
      <c r="F167" s="18">
        <v>10</v>
      </c>
      <c r="G167" s="43">
        <v>40</v>
      </c>
      <c r="H167" s="20" t="s">
        <v>535</v>
      </c>
      <c r="I167" s="21">
        <f t="shared" si="34"/>
        <v>587</v>
      </c>
      <c r="J167" s="21" t="s">
        <v>530</v>
      </c>
      <c r="K167" s="21">
        <f t="shared" si="35"/>
        <v>590</v>
      </c>
      <c r="L167" s="21">
        <f t="shared" si="36"/>
        <v>4</v>
      </c>
      <c r="M167" s="31">
        <f t="shared" si="32"/>
        <v>4.62</v>
      </c>
      <c r="N167" s="22">
        <f>0.402*F167</f>
        <v>4.02</v>
      </c>
      <c r="O167" s="22">
        <f t="shared" si="30"/>
        <v>8</v>
      </c>
      <c r="Q167" s="1">
        <f t="shared" si="33"/>
        <v>0.08064</v>
      </c>
      <c r="R167">
        <f t="shared" si="31"/>
        <v>0.402</v>
      </c>
    </row>
    <row r="168" ht="14.4" spans="1:18">
      <c r="A168" s="6" t="s">
        <v>534</v>
      </c>
      <c r="B168" s="46" t="s">
        <v>374</v>
      </c>
      <c r="C168" s="47" t="s">
        <v>375</v>
      </c>
      <c r="D168" s="41">
        <v>887513082378</v>
      </c>
      <c r="E168" s="17" t="s">
        <v>545</v>
      </c>
      <c r="F168" s="18">
        <v>10</v>
      </c>
      <c r="G168" s="43">
        <v>20</v>
      </c>
      <c r="H168" s="20" t="s">
        <v>535</v>
      </c>
      <c r="I168" s="21">
        <f t="shared" si="34"/>
        <v>591</v>
      </c>
      <c r="J168" s="21" t="s">
        <v>530</v>
      </c>
      <c r="K168" s="21">
        <f t="shared" si="35"/>
        <v>592</v>
      </c>
      <c r="L168" s="21">
        <f t="shared" si="36"/>
        <v>2</v>
      </c>
      <c r="M168" s="31">
        <f t="shared" si="32"/>
        <v>4.7</v>
      </c>
      <c r="N168" s="22">
        <f>0.41*F168</f>
        <v>4.1</v>
      </c>
      <c r="O168" s="22">
        <f t="shared" si="30"/>
        <v>4</v>
      </c>
      <c r="Q168" s="1">
        <f t="shared" si="33"/>
        <v>0.04032</v>
      </c>
      <c r="R168">
        <f t="shared" si="31"/>
        <v>0.41</v>
      </c>
    </row>
    <row r="169" ht="14.4" spans="1:18">
      <c r="A169" s="6" t="s">
        <v>534</v>
      </c>
      <c r="B169" s="46" t="s">
        <v>378</v>
      </c>
      <c r="C169" s="47" t="s">
        <v>379</v>
      </c>
      <c r="D169" s="41">
        <v>887513082392</v>
      </c>
      <c r="E169" s="17" t="s">
        <v>547</v>
      </c>
      <c r="F169" s="18">
        <v>10</v>
      </c>
      <c r="G169" s="43">
        <v>10</v>
      </c>
      <c r="H169" s="20" t="s">
        <v>535</v>
      </c>
      <c r="I169" s="21">
        <f t="shared" si="34"/>
        <v>593</v>
      </c>
      <c r="J169" s="21" t="s">
        <v>530</v>
      </c>
      <c r="K169" s="21">
        <f t="shared" si="35"/>
        <v>593</v>
      </c>
      <c r="L169" s="21">
        <f t="shared" si="36"/>
        <v>1</v>
      </c>
      <c r="M169" s="31">
        <f t="shared" si="32"/>
        <v>4.77</v>
      </c>
      <c r="N169" s="22">
        <f>0.417*F169</f>
        <v>4.17</v>
      </c>
      <c r="O169" s="22">
        <f t="shared" si="30"/>
        <v>2</v>
      </c>
      <c r="Q169" s="1">
        <f t="shared" si="33"/>
        <v>0.02016</v>
      </c>
      <c r="R169">
        <f t="shared" si="31"/>
        <v>0.417</v>
      </c>
    </row>
    <row r="170" ht="14.4" spans="1:18">
      <c r="A170" s="6" t="s">
        <v>534</v>
      </c>
      <c r="B170" s="46" t="s">
        <v>380</v>
      </c>
      <c r="C170" s="47" t="s">
        <v>381</v>
      </c>
      <c r="D170" s="41">
        <v>887513082408</v>
      </c>
      <c r="E170" s="17" t="s">
        <v>551</v>
      </c>
      <c r="F170" s="18">
        <v>10</v>
      </c>
      <c r="G170" s="43">
        <v>10</v>
      </c>
      <c r="H170" s="20" t="s">
        <v>535</v>
      </c>
      <c r="I170" s="21">
        <f t="shared" si="34"/>
        <v>594</v>
      </c>
      <c r="J170" s="21" t="s">
        <v>530</v>
      </c>
      <c r="K170" s="21">
        <f t="shared" si="35"/>
        <v>594</v>
      </c>
      <c r="L170" s="21">
        <f t="shared" si="36"/>
        <v>1</v>
      </c>
      <c r="M170" s="31">
        <f t="shared" si="32"/>
        <v>4.91</v>
      </c>
      <c r="N170" s="22">
        <f>0.431*F170</f>
        <v>4.31</v>
      </c>
      <c r="O170" s="22">
        <f t="shared" si="30"/>
        <v>2</v>
      </c>
      <c r="Q170" s="1">
        <f t="shared" si="33"/>
        <v>0.02016</v>
      </c>
      <c r="R170">
        <f t="shared" si="31"/>
        <v>0.431</v>
      </c>
    </row>
    <row r="171" ht="14.4" spans="1:18">
      <c r="A171" s="6" t="s">
        <v>534</v>
      </c>
      <c r="B171" s="46" t="s">
        <v>384</v>
      </c>
      <c r="C171" s="47" t="s">
        <v>385</v>
      </c>
      <c r="D171" s="41">
        <v>887513082422</v>
      </c>
      <c r="E171" s="17" t="s">
        <v>552</v>
      </c>
      <c r="F171" s="18">
        <v>10</v>
      </c>
      <c r="G171" s="43">
        <v>40</v>
      </c>
      <c r="H171" s="20" t="s">
        <v>535</v>
      </c>
      <c r="I171" s="21">
        <f t="shared" si="34"/>
        <v>595</v>
      </c>
      <c r="J171" s="21" t="s">
        <v>530</v>
      </c>
      <c r="K171" s="21">
        <f t="shared" si="35"/>
        <v>598</v>
      </c>
      <c r="L171" s="21">
        <f t="shared" si="36"/>
        <v>4</v>
      </c>
      <c r="M171" s="31">
        <f t="shared" si="32"/>
        <v>5.03</v>
      </c>
      <c r="N171" s="22">
        <f>0.443*F171</f>
        <v>4.43</v>
      </c>
      <c r="O171" s="22">
        <f t="shared" si="30"/>
        <v>8</v>
      </c>
      <c r="Q171" s="1">
        <f t="shared" si="33"/>
        <v>0.08064</v>
      </c>
      <c r="R171">
        <f t="shared" si="31"/>
        <v>0.443</v>
      </c>
    </row>
    <row r="172" ht="14.4" spans="1:18">
      <c r="A172" s="6" t="s">
        <v>534</v>
      </c>
      <c r="B172" s="46" t="s">
        <v>386</v>
      </c>
      <c r="C172" s="47" t="s">
        <v>387</v>
      </c>
      <c r="D172" s="41">
        <v>887513082460</v>
      </c>
      <c r="E172" s="17" t="s">
        <v>557</v>
      </c>
      <c r="F172" s="18">
        <v>10</v>
      </c>
      <c r="G172" s="43">
        <v>10</v>
      </c>
      <c r="H172" s="20" t="s">
        <v>535</v>
      </c>
      <c r="I172" s="21">
        <f t="shared" si="34"/>
        <v>599</v>
      </c>
      <c r="J172" s="21" t="s">
        <v>530</v>
      </c>
      <c r="K172" s="21">
        <f t="shared" si="35"/>
        <v>599</v>
      </c>
      <c r="L172" s="21">
        <f t="shared" si="36"/>
        <v>1</v>
      </c>
      <c r="M172" s="31">
        <f t="shared" si="32"/>
        <v>5.63</v>
      </c>
      <c r="N172" s="22">
        <f>0.503*F172</f>
        <v>5.03</v>
      </c>
      <c r="O172" s="22">
        <f t="shared" si="30"/>
        <v>2</v>
      </c>
      <c r="Q172" s="1">
        <f t="shared" si="33"/>
        <v>0.02016</v>
      </c>
      <c r="R172">
        <f t="shared" si="31"/>
        <v>0.503</v>
      </c>
    </row>
    <row r="173" ht="14.4" spans="1:18">
      <c r="A173" s="6" t="s">
        <v>534</v>
      </c>
      <c r="B173" s="46" t="s">
        <v>388</v>
      </c>
      <c r="C173" s="47" t="s">
        <v>389</v>
      </c>
      <c r="D173" s="41">
        <v>5056592202204</v>
      </c>
      <c r="E173" s="17" t="s">
        <v>549</v>
      </c>
      <c r="F173" s="18">
        <v>10</v>
      </c>
      <c r="G173" s="43">
        <v>20</v>
      </c>
      <c r="H173" s="20" t="s">
        <v>535</v>
      </c>
      <c r="I173" s="21">
        <f t="shared" si="34"/>
        <v>600</v>
      </c>
      <c r="J173" s="21" t="s">
        <v>530</v>
      </c>
      <c r="K173" s="21">
        <f t="shared" si="35"/>
        <v>601</v>
      </c>
      <c r="L173" s="21">
        <f t="shared" si="36"/>
        <v>2</v>
      </c>
      <c r="M173" s="31">
        <f t="shared" si="32"/>
        <v>4.56</v>
      </c>
      <c r="N173" s="22">
        <f>0.396*F173</f>
        <v>3.96</v>
      </c>
      <c r="O173" s="22">
        <f t="shared" si="30"/>
        <v>4</v>
      </c>
      <c r="Q173" s="1">
        <f t="shared" si="33"/>
        <v>0.04032</v>
      </c>
      <c r="R173">
        <f t="shared" si="31"/>
        <v>0.396</v>
      </c>
    </row>
    <row r="174" ht="14.4" spans="1:18">
      <c r="A174" s="6" t="s">
        <v>534</v>
      </c>
      <c r="B174" s="46" t="s">
        <v>390</v>
      </c>
      <c r="C174" s="47" t="s">
        <v>391</v>
      </c>
      <c r="D174" s="41">
        <v>5056592202211</v>
      </c>
      <c r="E174" s="17" t="s">
        <v>544</v>
      </c>
      <c r="F174" s="18">
        <v>10</v>
      </c>
      <c r="G174" s="43">
        <v>20</v>
      </c>
      <c r="H174" s="20" t="s">
        <v>535</v>
      </c>
      <c r="I174" s="21">
        <f t="shared" si="34"/>
        <v>602</v>
      </c>
      <c r="J174" s="21" t="s">
        <v>530</v>
      </c>
      <c r="K174" s="21">
        <f t="shared" si="35"/>
        <v>603</v>
      </c>
      <c r="L174" s="21">
        <f t="shared" si="36"/>
        <v>2</v>
      </c>
      <c r="M174" s="31">
        <f t="shared" si="32"/>
        <v>4.57</v>
      </c>
      <c r="N174" s="22">
        <f>0.397*F174</f>
        <v>3.97</v>
      </c>
      <c r="O174" s="22">
        <f t="shared" si="30"/>
        <v>4</v>
      </c>
      <c r="Q174" s="1">
        <f t="shared" si="33"/>
        <v>0.04032</v>
      </c>
      <c r="R174">
        <f t="shared" si="31"/>
        <v>0.397</v>
      </c>
    </row>
    <row r="175" ht="14.4" spans="1:18">
      <c r="A175" s="6" t="s">
        <v>534</v>
      </c>
      <c r="B175" s="46" t="s">
        <v>392</v>
      </c>
      <c r="C175" s="47" t="s">
        <v>393</v>
      </c>
      <c r="D175" s="41">
        <v>5056592202228</v>
      </c>
      <c r="E175" s="17" t="s">
        <v>550</v>
      </c>
      <c r="F175" s="18">
        <v>10</v>
      </c>
      <c r="G175" s="43">
        <v>20</v>
      </c>
      <c r="H175" s="20" t="s">
        <v>535</v>
      </c>
      <c r="I175" s="21">
        <f t="shared" si="34"/>
        <v>604</v>
      </c>
      <c r="J175" s="21" t="s">
        <v>530</v>
      </c>
      <c r="K175" s="21">
        <f t="shared" si="35"/>
        <v>605</v>
      </c>
      <c r="L175" s="21">
        <f t="shared" si="36"/>
        <v>2</v>
      </c>
      <c r="M175" s="31">
        <f t="shared" si="32"/>
        <v>4.62</v>
      </c>
      <c r="N175" s="22">
        <f>0.402*F175</f>
        <v>4.02</v>
      </c>
      <c r="O175" s="22">
        <f t="shared" si="30"/>
        <v>4</v>
      </c>
      <c r="Q175" s="1">
        <f t="shared" si="33"/>
        <v>0.04032</v>
      </c>
      <c r="R175">
        <f t="shared" si="31"/>
        <v>0.402</v>
      </c>
    </row>
    <row r="176" ht="14.4" spans="1:18">
      <c r="A176" s="6" t="s">
        <v>534</v>
      </c>
      <c r="B176" s="46" t="s">
        <v>394</v>
      </c>
      <c r="C176" s="47" t="s">
        <v>395</v>
      </c>
      <c r="D176" s="41">
        <v>5056592202235</v>
      </c>
      <c r="E176" s="17" t="s">
        <v>545</v>
      </c>
      <c r="F176" s="18">
        <v>10</v>
      </c>
      <c r="G176" s="43">
        <v>20</v>
      </c>
      <c r="H176" s="20" t="s">
        <v>535</v>
      </c>
      <c r="I176" s="21">
        <f t="shared" si="34"/>
        <v>606</v>
      </c>
      <c r="J176" s="21" t="s">
        <v>530</v>
      </c>
      <c r="K176" s="21">
        <f t="shared" si="35"/>
        <v>607</v>
      </c>
      <c r="L176" s="21">
        <f t="shared" si="36"/>
        <v>2</v>
      </c>
      <c r="M176" s="31">
        <f t="shared" si="32"/>
        <v>4.7</v>
      </c>
      <c r="N176" s="22">
        <f>0.41*F176</f>
        <v>4.1</v>
      </c>
      <c r="O176" s="22">
        <f t="shared" si="30"/>
        <v>4</v>
      </c>
      <c r="Q176" s="1">
        <f t="shared" si="33"/>
        <v>0.04032</v>
      </c>
      <c r="R176">
        <f t="shared" si="31"/>
        <v>0.41</v>
      </c>
    </row>
    <row r="177" ht="14.4" spans="1:18">
      <c r="A177" s="6" t="s">
        <v>534</v>
      </c>
      <c r="B177" s="46" t="s">
        <v>396</v>
      </c>
      <c r="C177" s="47" t="s">
        <v>397</v>
      </c>
      <c r="D177" s="41">
        <v>5056592202242</v>
      </c>
      <c r="E177" s="17" t="s">
        <v>546</v>
      </c>
      <c r="F177" s="18">
        <v>10</v>
      </c>
      <c r="G177" s="43">
        <v>10</v>
      </c>
      <c r="H177" s="20" t="s">
        <v>535</v>
      </c>
      <c r="I177" s="21">
        <f t="shared" si="34"/>
        <v>608</v>
      </c>
      <c r="J177" s="21" t="s">
        <v>530</v>
      </c>
      <c r="K177" s="21">
        <f t="shared" si="35"/>
        <v>608</v>
      </c>
      <c r="L177" s="21">
        <f t="shared" si="36"/>
        <v>1</v>
      </c>
      <c r="M177" s="31">
        <f t="shared" si="32"/>
        <v>4.94</v>
      </c>
      <c r="N177" s="22">
        <f>0.434*F177</f>
        <v>4.34</v>
      </c>
      <c r="O177" s="22">
        <f t="shared" si="30"/>
        <v>2</v>
      </c>
      <c r="Q177" s="1">
        <f t="shared" si="33"/>
        <v>0.02016</v>
      </c>
      <c r="R177">
        <f t="shared" si="31"/>
        <v>0.434</v>
      </c>
    </row>
    <row r="178" ht="14.4" spans="1:18">
      <c r="A178" s="6" t="s">
        <v>534</v>
      </c>
      <c r="B178" s="46" t="s">
        <v>398</v>
      </c>
      <c r="C178" s="47" t="s">
        <v>399</v>
      </c>
      <c r="D178" s="41">
        <v>5056592202259</v>
      </c>
      <c r="E178" s="17" t="s">
        <v>547</v>
      </c>
      <c r="F178" s="18">
        <v>10</v>
      </c>
      <c r="G178" s="43">
        <v>20</v>
      </c>
      <c r="H178" s="20" t="s">
        <v>535</v>
      </c>
      <c r="I178" s="21">
        <f t="shared" si="34"/>
        <v>609</v>
      </c>
      <c r="J178" s="21" t="s">
        <v>530</v>
      </c>
      <c r="K178" s="21">
        <f t="shared" si="35"/>
        <v>610</v>
      </c>
      <c r="L178" s="21">
        <f t="shared" si="36"/>
        <v>2</v>
      </c>
      <c r="M178" s="31">
        <f t="shared" si="32"/>
        <v>4.77</v>
      </c>
      <c r="N178" s="22">
        <f>0.417*F178</f>
        <v>4.17</v>
      </c>
      <c r="O178" s="22">
        <f t="shared" si="30"/>
        <v>4</v>
      </c>
      <c r="Q178" s="1">
        <f t="shared" si="33"/>
        <v>0.04032</v>
      </c>
      <c r="R178">
        <f t="shared" si="31"/>
        <v>0.417</v>
      </c>
    </row>
    <row r="179" ht="14.4" spans="1:18">
      <c r="A179" s="6" t="s">
        <v>534</v>
      </c>
      <c r="B179" s="46" t="s">
        <v>400</v>
      </c>
      <c r="C179" s="47" t="s">
        <v>401</v>
      </c>
      <c r="D179" s="41">
        <v>5056592202266</v>
      </c>
      <c r="E179" s="17" t="s">
        <v>551</v>
      </c>
      <c r="F179" s="18">
        <v>10</v>
      </c>
      <c r="G179" s="43">
        <v>10</v>
      </c>
      <c r="H179" s="20" t="s">
        <v>535</v>
      </c>
      <c r="I179" s="21">
        <f t="shared" si="34"/>
        <v>611</v>
      </c>
      <c r="J179" s="21" t="s">
        <v>530</v>
      </c>
      <c r="K179" s="21">
        <f t="shared" si="35"/>
        <v>611</v>
      </c>
      <c r="L179" s="21">
        <f t="shared" si="36"/>
        <v>1</v>
      </c>
      <c r="M179" s="31">
        <f t="shared" si="32"/>
        <v>4.91</v>
      </c>
      <c r="N179" s="22">
        <f>0.431*F179</f>
        <v>4.31</v>
      </c>
      <c r="O179" s="22">
        <f t="shared" si="30"/>
        <v>2</v>
      </c>
      <c r="Q179" s="1">
        <f t="shared" si="33"/>
        <v>0.02016</v>
      </c>
      <c r="R179">
        <f t="shared" si="31"/>
        <v>0.431</v>
      </c>
    </row>
    <row r="180" ht="14.4" spans="1:18">
      <c r="A180" s="6" t="s">
        <v>534</v>
      </c>
      <c r="B180" s="46" t="s">
        <v>402</v>
      </c>
      <c r="C180" s="47" t="s">
        <v>403</v>
      </c>
      <c r="D180" s="41">
        <v>5056592202280</v>
      </c>
      <c r="E180" s="17" t="s">
        <v>552</v>
      </c>
      <c r="F180" s="18">
        <v>10</v>
      </c>
      <c r="G180" s="43">
        <v>20</v>
      </c>
      <c r="H180" s="20" t="s">
        <v>535</v>
      </c>
      <c r="I180" s="21">
        <f t="shared" si="34"/>
        <v>612</v>
      </c>
      <c r="J180" s="21" t="s">
        <v>530</v>
      </c>
      <c r="K180" s="21">
        <f t="shared" si="35"/>
        <v>613</v>
      </c>
      <c r="L180" s="21">
        <f t="shared" si="36"/>
        <v>2</v>
      </c>
      <c r="M180" s="31">
        <f t="shared" si="32"/>
        <v>5.03</v>
      </c>
      <c r="N180" s="22">
        <f>0.443*F180</f>
        <v>4.43</v>
      </c>
      <c r="O180" s="22">
        <f t="shared" si="30"/>
        <v>4</v>
      </c>
      <c r="Q180" s="1">
        <f t="shared" si="33"/>
        <v>0.04032</v>
      </c>
      <c r="R180">
        <f t="shared" si="31"/>
        <v>0.443</v>
      </c>
    </row>
    <row r="181" ht="14.4" spans="1:18">
      <c r="A181" s="6" t="s">
        <v>534</v>
      </c>
      <c r="B181" s="46" t="s">
        <v>404</v>
      </c>
      <c r="C181" s="47" t="s">
        <v>405</v>
      </c>
      <c r="D181" s="41">
        <v>5056592202075</v>
      </c>
      <c r="E181" s="17" t="s">
        <v>544</v>
      </c>
      <c r="F181" s="18">
        <v>10</v>
      </c>
      <c r="G181" s="43">
        <v>10</v>
      </c>
      <c r="H181" s="20" t="s">
        <v>535</v>
      </c>
      <c r="I181" s="21">
        <f t="shared" si="34"/>
        <v>614</v>
      </c>
      <c r="J181" s="21" t="s">
        <v>530</v>
      </c>
      <c r="K181" s="21">
        <f t="shared" si="35"/>
        <v>614</v>
      </c>
      <c r="L181" s="21">
        <f t="shared" si="36"/>
        <v>1</v>
      </c>
      <c r="M181" s="31">
        <f t="shared" si="32"/>
        <v>4.57</v>
      </c>
      <c r="N181" s="22">
        <f>0.397*F181</f>
        <v>3.97</v>
      </c>
      <c r="O181" s="22">
        <f t="shared" si="30"/>
        <v>2</v>
      </c>
      <c r="Q181" s="1">
        <f t="shared" si="33"/>
        <v>0.02016</v>
      </c>
      <c r="R181">
        <f t="shared" si="31"/>
        <v>0.397</v>
      </c>
    </row>
    <row r="182" ht="14.4" spans="1:18">
      <c r="A182" s="6" t="s">
        <v>534</v>
      </c>
      <c r="B182" s="46" t="s">
        <v>406</v>
      </c>
      <c r="C182" s="47" t="s">
        <v>407</v>
      </c>
      <c r="D182" s="41">
        <v>5056592202099</v>
      </c>
      <c r="E182" s="17" t="s">
        <v>545</v>
      </c>
      <c r="F182" s="18">
        <v>10</v>
      </c>
      <c r="G182" s="43">
        <v>10</v>
      </c>
      <c r="H182" s="20" t="s">
        <v>535</v>
      </c>
      <c r="I182" s="21">
        <f t="shared" si="34"/>
        <v>615</v>
      </c>
      <c r="J182" s="21" t="s">
        <v>530</v>
      </c>
      <c r="K182" s="21">
        <f t="shared" si="35"/>
        <v>615</v>
      </c>
      <c r="L182" s="21">
        <f t="shared" si="36"/>
        <v>1</v>
      </c>
      <c r="M182" s="31">
        <f t="shared" si="32"/>
        <v>4.7</v>
      </c>
      <c r="N182" s="22">
        <f>0.41*F182</f>
        <v>4.1</v>
      </c>
      <c r="O182" s="22">
        <f t="shared" si="30"/>
        <v>2</v>
      </c>
      <c r="Q182" s="1">
        <f t="shared" si="33"/>
        <v>0.02016</v>
      </c>
      <c r="R182">
        <f t="shared" si="31"/>
        <v>0.41</v>
      </c>
    </row>
    <row r="183" ht="14.4" spans="1:18">
      <c r="A183" s="6" t="s">
        <v>534</v>
      </c>
      <c r="B183" s="46" t="s">
        <v>408</v>
      </c>
      <c r="C183" s="47" t="s">
        <v>409</v>
      </c>
      <c r="D183" s="41">
        <v>5056592202105</v>
      </c>
      <c r="E183" s="17" t="s">
        <v>546</v>
      </c>
      <c r="F183" s="18">
        <v>10</v>
      </c>
      <c r="G183" s="43">
        <v>10</v>
      </c>
      <c r="H183" s="20" t="s">
        <v>535</v>
      </c>
      <c r="I183" s="21">
        <f t="shared" si="34"/>
        <v>616</v>
      </c>
      <c r="J183" s="21" t="s">
        <v>530</v>
      </c>
      <c r="K183" s="21">
        <f t="shared" si="35"/>
        <v>616</v>
      </c>
      <c r="L183" s="21">
        <f t="shared" si="36"/>
        <v>1</v>
      </c>
      <c r="M183" s="31">
        <f t="shared" si="32"/>
        <v>4.94</v>
      </c>
      <c r="N183" s="22">
        <f>0.434*F183</f>
        <v>4.34</v>
      </c>
      <c r="O183" s="22">
        <f t="shared" si="30"/>
        <v>2</v>
      </c>
      <c r="Q183" s="1">
        <f t="shared" si="33"/>
        <v>0.02016</v>
      </c>
      <c r="R183">
        <f t="shared" si="31"/>
        <v>0.434</v>
      </c>
    </row>
    <row r="184" ht="14.4" spans="1:18">
      <c r="A184" s="6" t="s">
        <v>534</v>
      </c>
      <c r="B184" s="46" t="s">
        <v>410</v>
      </c>
      <c r="C184" s="47" t="s">
        <v>411</v>
      </c>
      <c r="D184" s="41">
        <v>5056592202129</v>
      </c>
      <c r="E184" s="17" t="s">
        <v>551</v>
      </c>
      <c r="F184" s="18">
        <v>10</v>
      </c>
      <c r="G184" s="43">
        <v>20</v>
      </c>
      <c r="H184" s="20" t="s">
        <v>535</v>
      </c>
      <c r="I184" s="21">
        <f t="shared" si="34"/>
        <v>617</v>
      </c>
      <c r="J184" s="21" t="s">
        <v>530</v>
      </c>
      <c r="K184" s="21">
        <f t="shared" si="35"/>
        <v>618</v>
      </c>
      <c r="L184" s="21">
        <f t="shared" si="36"/>
        <v>2</v>
      </c>
      <c r="M184" s="31">
        <f t="shared" si="32"/>
        <v>4.91</v>
      </c>
      <c r="N184" s="22">
        <f>0.431*F184</f>
        <v>4.31</v>
      </c>
      <c r="O184" s="22">
        <f t="shared" si="30"/>
        <v>4</v>
      </c>
      <c r="Q184" s="1">
        <f t="shared" si="33"/>
        <v>0.04032</v>
      </c>
      <c r="R184">
        <f t="shared" si="31"/>
        <v>0.431</v>
      </c>
    </row>
    <row r="185" ht="14.4" spans="1:18">
      <c r="A185" s="6" t="s">
        <v>534</v>
      </c>
      <c r="B185" s="46" t="s">
        <v>412</v>
      </c>
      <c r="C185" s="47" t="s">
        <v>413</v>
      </c>
      <c r="D185" s="41">
        <v>5056592202143</v>
      </c>
      <c r="E185" s="17" t="s">
        <v>552</v>
      </c>
      <c r="F185" s="18">
        <v>10</v>
      </c>
      <c r="G185" s="43">
        <v>10</v>
      </c>
      <c r="H185" s="20" t="s">
        <v>535</v>
      </c>
      <c r="I185" s="21">
        <f t="shared" si="34"/>
        <v>619</v>
      </c>
      <c r="J185" s="21" t="s">
        <v>530</v>
      </c>
      <c r="K185" s="21">
        <f t="shared" si="35"/>
        <v>619</v>
      </c>
      <c r="L185" s="21">
        <f t="shared" si="36"/>
        <v>1</v>
      </c>
      <c r="M185" s="31">
        <f t="shared" si="32"/>
        <v>5.03</v>
      </c>
      <c r="N185" s="22">
        <f>0.443*F185</f>
        <v>4.43</v>
      </c>
      <c r="O185" s="22">
        <f t="shared" si="30"/>
        <v>2</v>
      </c>
      <c r="Q185" s="1">
        <f t="shared" si="33"/>
        <v>0.02016</v>
      </c>
      <c r="R185">
        <f t="shared" si="31"/>
        <v>0.443</v>
      </c>
    </row>
    <row r="186" ht="14.4" spans="1:18">
      <c r="A186" s="6" t="s">
        <v>534</v>
      </c>
      <c r="B186" s="46" t="s">
        <v>414</v>
      </c>
      <c r="C186" s="47" t="s">
        <v>415</v>
      </c>
      <c r="D186" s="41">
        <v>5056592202167</v>
      </c>
      <c r="E186" s="17" t="s">
        <v>554</v>
      </c>
      <c r="F186" s="18">
        <v>10</v>
      </c>
      <c r="G186" s="43">
        <v>10</v>
      </c>
      <c r="H186" s="20" t="s">
        <v>535</v>
      </c>
      <c r="I186" s="21">
        <f t="shared" si="34"/>
        <v>620</v>
      </c>
      <c r="J186" s="21" t="s">
        <v>530</v>
      </c>
      <c r="K186" s="21">
        <f t="shared" si="35"/>
        <v>620</v>
      </c>
      <c r="L186" s="21">
        <f t="shared" si="36"/>
        <v>1</v>
      </c>
      <c r="M186" s="31">
        <f t="shared" si="32"/>
        <v>5.31</v>
      </c>
      <c r="N186" s="22">
        <f>0.471*F186</f>
        <v>4.71</v>
      </c>
      <c r="O186" s="22">
        <f t="shared" si="30"/>
        <v>2</v>
      </c>
      <c r="Q186" s="1">
        <f t="shared" si="33"/>
        <v>0.02016</v>
      </c>
      <c r="R186">
        <f t="shared" si="31"/>
        <v>0.471</v>
      </c>
    </row>
    <row r="187" ht="14.4" spans="1:18">
      <c r="A187" s="6" t="s">
        <v>534</v>
      </c>
      <c r="B187" s="46" t="s">
        <v>416</v>
      </c>
      <c r="C187" s="47" t="s">
        <v>417</v>
      </c>
      <c r="D187" s="41">
        <v>5056592201634</v>
      </c>
      <c r="E187" s="17" t="s">
        <v>548</v>
      </c>
      <c r="F187" s="18">
        <v>10</v>
      </c>
      <c r="G187" s="43">
        <v>10</v>
      </c>
      <c r="H187" s="20" t="s">
        <v>535</v>
      </c>
      <c r="I187" s="21">
        <f t="shared" si="34"/>
        <v>621</v>
      </c>
      <c r="J187" s="21" t="s">
        <v>530</v>
      </c>
      <c r="K187" s="21">
        <f t="shared" si="35"/>
        <v>621</v>
      </c>
      <c r="L187" s="21">
        <f t="shared" si="36"/>
        <v>1</v>
      </c>
      <c r="M187" s="31">
        <f t="shared" si="32"/>
        <v>4.42</v>
      </c>
      <c r="N187" s="22">
        <f>(0.351+0.031)*F187</f>
        <v>3.82</v>
      </c>
      <c r="O187" s="22">
        <f t="shared" si="30"/>
        <v>2</v>
      </c>
      <c r="Q187" s="1">
        <f t="shared" si="33"/>
        <v>0.02016</v>
      </c>
      <c r="R187">
        <f t="shared" si="31"/>
        <v>0.382</v>
      </c>
    </row>
    <row r="188" ht="14.4" spans="1:18">
      <c r="A188" s="6" t="s">
        <v>534</v>
      </c>
      <c r="B188" s="46" t="s">
        <v>418</v>
      </c>
      <c r="C188" s="47" t="s">
        <v>419</v>
      </c>
      <c r="D188" s="41">
        <v>5056592201641</v>
      </c>
      <c r="E188" s="17" t="s">
        <v>549</v>
      </c>
      <c r="F188" s="18">
        <v>10</v>
      </c>
      <c r="G188" s="43">
        <v>10</v>
      </c>
      <c r="H188" s="20" t="s">
        <v>535</v>
      </c>
      <c r="I188" s="21">
        <f t="shared" si="34"/>
        <v>622</v>
      </c>
      <c r="J188" s="21" t="s">
        <v>530</v>
      </c>
      <c r="K188" s="21">
        <f t="shared" si="35"/>
        <v>622</v>
      </c>
      <c r="L188" s="21">
        <f t="shared" si="36"/>
        <v>1</v>
      </c>
      <c r="M188" s="31">
        <f t="shared" si="32"/>
        <v>4.56</v>
      </c>
      <c r="N188" s="22">
        <f>0.396*F188</f>
        <v>3.96</v>
      </c>
      <c r="O188" s="22">
        <f t="shared" si="30"/>
        <v>2</v>
      </c>
      <c r="Q188" s="1">
        <f t="shared" si="33"/>
        <v>0.02016</v>
      </c>
      <c r="R188">
        <f t="shared" si="31"/>
        <v>0.396</v>
      </c>
    </row>
    <row r="189" ht="14.4" spans="1:18">
      <c r="A189" s="6" t="s">
        <v>534</v>
      </c>
      <c r="B189" s="46" t="s">
        <v>420</v>
      </c>
      <c r="C189" s="47" t="s">
        <v>421</v>
      </c>
      <c r="D189" s="41">
        <v>5056592201658</v>
      </c>
      <c r="E189" s="17" t="s">
        <v>544</v>
      </c>
      <c r="F189" s="18">
        <v>10</v>
      </c>
      <c r="G189" s="43">
        <v>30</v>
      </c>
      <c r="H189" s="20" t="s">
        <v>535</v>
      </c>
      <c r="I189" s="21">
        <f t="shared" si="34"/>
        <v>623</v>
      </c>
      <c r="J189" s="21" t="s">
        <v>530</v>
      </c>
      <c r="K189" s="21">
        <f t="shared" si="35"/>
        <v>625</v>
      </c>
      <c r="L189" s="21">
        <f t="shared" si="36"/>
        <v>3</v>
      </c>
      <c r="M189" s="31">
        <f t="shared" si="32"/>
        <v>4.57</v>
      </c>
      <c r="N189" s="22">
        <f>0.397*F189</f>
        <v>3.97</v>
      </c>
      <c r="O189" s="22">
        <f t="shared" si="30"/>
        <v>6</v>
      </c>
      <c r="Q189" s="1">
        <f t="shared" si="33"/>
        <v>0.06048</v>
      </c>
      <c r="R189">
        <f t="shared" si="31"/>
        <v>0.397</v>
      </c>
    </row>
    <row r="190" ht="14.4" spans="1:18">
      <c r="A190" s="6" t="s">
        <v>534</v>
      </c>
      <c r="B190" s="46" t="s">
        <v>422</v>
      </c>
      <c r="C190" s="47" t="s">
        <v>423</v>
      </c>
      <c r="D190" s="41">
        <v>5056592201665</v>
      </c>
      <c r="E190" s="17" t="s">
        <v>550</v>
      </c>
      <c r="F190" s="18">
        <v>10</v>
      </c>
      <c r="G190" s="43">
        <v>30</v>
      </c>
      <c r="H190" s="20" t="s">
        <v>535</v>
      </c>
      <c r="I190" s="21">
        <f t="shared" si="34"/>
        <v>626</v>
      </c>
      <c r="J190" s="21" t="s">
        <v>530</v>
      </c>
      <c r="K190" s="21">
        <f t="shared" si="35"/>
        <v>628</v>
      </c>
      <c r="L190" s="21">
        <f t="shared" si="36"/>
        <v>3</v>
      </c>
      <c r="M190" s="31">
        <f t="shared" si="32"/>
        <v>4.62</v>
      </c>
      <c r="N190" s="22">
        <f>0.402*F190</f>
        <v>4.02</v>
      </c>
      <c r="O190" s="22">
        <f t="shared" si="30"/>
        <v>6</v>
      </c>
      <c r="Q190" s="1">
        <f t="shared" si="33"/>
        <v>0.06048</v>
      </c>
      <c r="R190">
        <f t="shared" si="31"/>
        <v>0.402</v>
      </c>
    </row>
    <row r="191" ht="14.4" spans="1:18">
      <c r="A191" s="6" t="s">
        <v>534</v>
      </c>
      <c r="B191" s="46" t="s">
        <v>424</v>
      </c>
      <c r="C191" s="47" t="s">
        <v>425</v>
      </c>
      <c r="D191" s="41">
        <v>5056592201672</v>
      </c>
      <c r="E191" s="17" t="s">
        <v>545</v>
      </c>
      <c r="F191" s="18">
        <v>10</v>
      </c>
      <c r="G191" s="43">
        <v>10</v>
      </c>
      <c r="H191" s="20" t="s">
        <v>535</v>
      </c>
      <c r="I191" s="21">
        <f t="shared" si="34"/>
        <v>629</v>
      </c>
      <c r="J191" s="21" t="s">
        <v>530</v>
      </c>
      <c r="K191" s="21">
        <f t="shared" si="35"/>
        <v>629</v>
      </c>
      <c r="L191" s="21">
        <f t="shared" si="36"/>
        <v>1</v>
      </c>
      <c r="M191" s="31">
        <f t="shared" si="32"/>
        <v>4.7</v>
      </c>
      <c r="N191" s="22">
        <f>0.41*F191</f>
        <v>4.1</v>
      </c>
      <c r="O191" s="22">
        <f t="shared" si="30"/>
        <v>2</v>
      </c>
      <c r="Q191" s="1">
        <f t="shared" si="33"/>
        <v>0.02016</v>
      </c>
      <c r="R191">
        <f t="shared" si="31"/>
        <v>0.41</v>
      </c>
    </row>
    <row r="192" ht="14.4" spans="1:18">
      <c r="A192" s="6" t="s">
        <v>534</v>
      </c>
      <c r="B192" s="46" t="s">
        <v>426</v>
      </c>
      <c r="C192" s="47" t="s">
        <v>427</v>
      </c>
      <c r="D192" s="41">
        <v>5056592201689</v>
      </c>
      <c r="E192" s="17" t="s">
        <v>546</v>
      </c>
      <c r="F192" s="18">
        <v>10</v>
      </c>
      <c r="G192" s="43">
        <v>20</v>
      </c>
      <c r="H192" s="20" t="s">
        <v>535</v>
      </c>
      <c r="I192" s="21">
        <f t="shared" si="34"/>
        <v>630</v>
      </c>
      <c r="J192" s="21" t="s">
        <v>530</v>
      </c>
      <c r="K192" s="21">
        <f t="shared" si="35"/>
        <v>631</v>
      </c>
      <c r="L192" s="21">
        <f t="shared" si="36"/>
        <v>2</v>
      </c>
      <c r="M192" s="31">
        <f t="shared" si="32"/>
        <v>4.94</v>
      </c>
      <c r="N192" s="22">
        <f>0.434*F192</f>
        <v>4.34</v>
      </c>
      <c r="O192" s="22">
        <f t="shared" si="30"/>
        <v>4</v>
      </c>
      <c r="Q192" s="1">
        <f t="shared" si="33"/>
        <v>0.04032</v>
      </c>
      <c r="R192">
        <f t="shared" si="31"/>
        <v>0.434</v>
      </c>
    </row>
    <row r="193" ht="14.4" spans="1:18">
      <c r="A193" s="6" t="s">
        <v>534</v>
      </c>
      <c r="B193" s="46" t="s">
        <v>428</v>
      </c>
      <c r="C193" s="47" t="s">
        <v>429</v>
      </c>
      <c r="D193" s="41">
        <v>5056592201696</v>
      </c>
      <c r="E193" s="17" t="s">
        <v>547</v>
      </c>
      <c r="F193" s="18">
        <v>10</v>
      </c>
      <c r="G193" s="43">
        <v>30</v>
      </c>
      <c r="H193" s="20" t="s">
        <v>535</v>
      </c>
      <c r="I193" s="21">
        <f t="shared" si="34"/>
        <v>632</v>
      </c>
      <c r="J193" s="21" t="s">
        <v>530</v>
      </c>
      <c r="K193" s="21">
        <f t="shared" si="35"/>
        <v>634</v>
      </c>
      <c r="L193" s="21">
        <f t="shared" si="36"/>
        <v>3</v>
      </c>
      <c r="M193" s="31">
        <f t="shared" si="32"/>
        <v>4.77</v>
      </c>
      <c r="N193" s="22">
        <f>0.417*F193</f>
        <v>4.17</v>
      </c>
      <c r="O193" s="22">
        <f t="shared" si="30"/>
        <v>6</v>
      </c>
      <c r="Q193" s="1">
        <f t="shared" si="33"/>
        <v>0.06048</v>
      </c>
      <c r="R193">
        <f t="shared" si="31"/>
        <v>0.417</v>
      </c>
    </row>
    <row r="194" ht="14.4" spans="1:18">
      <c r="A194" s="6" t="s">
        <v>534</v>
      </c>
      <c r="B194" s="46" t="s">
        <v>430</v>
      </c>
      <c r="C194" s="47" t="s">
        <v>431</v>
      </c>
      <c r="D194" s="41">
        <v>5056592201702</v>
      </c>
      <c r="E194" s="17" t="s">
        <v>551</v>
      </c>
      <c r="F194" s="18">
        <v>10</v>
      </c>
      <c r="G194" s="43">
        <v>10</v>
      </c>
      <c r="H194" s="20" t="s">
        <v>535</v>
      </c>
      <c r="I194" s="21">
        <f t="shared" si="34"/>
        <v>635</v>
      </c>
      <c r="J194" s="21" t="s">
        <v>530</v>
      </c>
      <c r="K194" s="21">
        <f t="shared" si="35"/>
        <v>635</v>
      </c>
      <c r="L194" s="21">
        <f t="shared" si="36"/>
        <v>1</v>
      </c>
      <c r="M194" s="31">
        <f t="shared" si="32"/>
        <v>4.91</v>
      </c>
      <c r="N194" s="22">
        <f>0.431*F194</f>
        <v>4.31</v>
      </c>
      <c r="O194" s="22">
        <f t="shared" si="30"/>
        <v>2</v>
      </c>
      <c r="Q194" s="1">
        <f t="shared" si="33"/>
        <v>0.02016</v>
      </c>
      <c r="R194">
        <f t="shared" si="31"/>
        <v>0.431</v>
      </c>
    </row>
    <row r="195" ht="14.4" spans="1:18">
      <c r="A195" s="6" t="s">
        <v>534</v>
      </c>
      <c r="B195" s="46" t="s">
        <v>432</v>
      </c>
      <c r="C195" s="47" t="s">
        <v>433</v>
      </c>
      <c r="D195" s="41">
        <v>5056592201726</v>
      </c>
      <c r="E195" s="17" t="s">
        <v>552</v>
      </c>
      <c r="F195" s="18">
        <v>10</v>
      </c>
      <c r="G195" s="43">
        <v>20</v>
      </c>
      <c r="H195" s="20" t="s">
        <v>535</v>
      </c>
      <c r="I195" s="21">
        <f t="shared" si="34"/>
        <v>636</v>
      </c>
      <c r="J195" s="21" t="s">
        <v>530</v>
      </c>
      <c r="K195" s="21">
        <f t="shared" si="35"/>
        <v>637</v>
      </c>
      <c r="L195" s="21">
        <f t="shared" si="36"/>
        <v>2</v>
      </c>
      <c r="M195" s="31">
        <f t="shared" si="32"/>
        <v>5.03</v>
      </c>
      <c r="N195" s="22">
        <f>0.443*F195</f>
        <v>4.43</v>
      </c>
      <c r="O195" s="22">
        <f t="shared" ref="O195:O228" si="37">L195*2</f>
        <v>4</v>
      </c>
      <c r="Q195" s="1">
        <f t="shared" si="33"/>
        <v>0.04032</v>
      </c>
      <c r="R195">
        <f t="shared" si="31"/>
        <v>0.443</v>
      </c>
    </row>
    <row r="196" ht="14.4" spans="1:18">
      <c r="A196" s="6" t="s">
        <v>534</v>
      </c>
      <c r="B196" s="48" t="s">
        <v>434</v>
      </c>
      <c r="C196" s="47" t="s">
        <v>435</v>
      </c>
      <c r="D196" s="41">
        <v>5056592203423</v>
      </c>
      <c r="E196" s="17" t="s">
        <v>548</v>
      </c>
      <c r="F196" s="18">
        <v>10</v>
      </c>
      <c r="G196" s="43">
        <v>20</v>
      </c>
      <c r="H196" s="20" t="s">
        <v>535</v>
      </c>
      <c r="I196" s="21">
        <f t="shared" si="34"/>
        <v>638</v>
      </c>
      <c r="J196" s="21" t="s">
        <v>530</v>
      </c>
      <c r="K196" s="21">
        <f t="shared" si="35"/>
        <v>639</v>
      </c>
      <c r="L196" s="21">
        <f t="shared" si="36"/>
        <v>2</v>
      </c>
      <c r="M196" s="31">
        <f t="shared" si="32"/>
        <v>4.42</v>
      </c>
      <c r="N196" s="22">
        <f>(0.351+0.031)*F196</f>
        <v>3.82</v>
      </c>
      <c r="O196" s="22">
        <f t="shared" si="37"/>
        <v>4</v>
      </c>
      <c r="Q196" s="1">
        <f t="shared" si="33"/>
        <v>0.04032</v>
      </c>
      <c r="R196">
        <f t="shared" ref="R196:R228" si="38">N196/F196</f>
        <v>0.382</v>
      </c>
    </row>
    <row r="197" ht="14.4" spans="1:18">
      <c r="A197" s="6" t="s">
        <v>534</v>
      </c>
      <c r="B197" s="48" t="s">
        <v>436</v>
      </c>
      <c r="C197" s="47" t="s">
        <v>437</v>
      </c>
      <c r="D197" s="41">
        <v>5056592203430</v>
      </c>
      <c r="E197" s="17" t="s">
        <v>549</v>
      </c>
      <c r="F197" s="18">
        <v>10</v>
      </c>
      <c r="G197" s="43">
        <v>20</v>
      </c>
      <c r="H197" s="20" t="s">
        <v>535</v>
      </c>
      <c r="I197" s="21">
        <f t="shared" si="34"/>
        <v>640</v>
      </c>
      <c r="J197" s="21" t="s">
        <v>530</v>
      </c>
      <c r="K197" s="21">
        <f t="shared" si="35"/>
        <v>641</v>
      </c>
      <c r="L197" s="21">
        <f t="shared" si="36"/>
        <v>2</v>
      </c>
      <c r="M197" s="31">
        <f t="shared" si="32"/>
        <v>4.56</v>
      </c>
      <c r="N197" s="22">
        <f>0.396*F197</f>
        <v>3.96</v>
      </c>
      <c r="O197" s="22">
        <f t="shared" si="37"/>
        <v>4</v>
      </c>
      <c r="Q197" s="1">
        <f t="shared" si="33"/>
        <v>0.04032</v>
      </c>
      <c r="R197">
        <f t="shared" si="38"/>
        <v>0.396</v>
      </c>
    </row>
    <row r="198" ht="14.4" spans="1:18">
      <c r="A198" s="6" t="s">
        <v>534</v>
      </c>
      <c r="B198" s="48" t="s">
        <v>438</v>
      </c>
      <c r="C198" s="47" t="s">
        <v>439</v>
      </c>
      <c r="D198" s="41">
        <v>5056592203447</v>
      </c>
      <c r="E198" s="17" t="s">
        <v>544</v>
      </c>
      <c r="F198" s="18">
        <v>10</v>
      </c>
      <c r="G198" s="43">
        <v>20</v>
      </c>
      <c r="H198" s="20" t="s">
        <v>535</v>
      </c>
      <c r="I198" s="21">
        <f t="shared" si="34"/>
        <v>642</v>
      </c>
      <c r="J198" s="21" t="s">
        <v>530</v>
      </c>
      <c r="K198" s="21">
        <f t="shared" si="35"/>
        <v>643</v>
      </c>
      <c r="L198" s="21">
        <f t="shared" si="36"/>
        <v>2</v>
      </c>
      <c r="M198" s="31">
        <f t="shared" si="32"/>
        <v>4.57</v>
      </c>
      <c r="N198" s="22">
        <f>0.397*F198</f>
        <v>3.97</v>
      </c>
      <c r="O198" s="22">
        <f t="shared" si="37"/>
        <v>4</v>
      </c>
      <c r="Q198" s="1">
        <f t="shared" si="33"/>
        <v>0.04032</v>
      </c>
      <c r="R198">
        <f t="shared" si="38"/>
        <v>0.397</v>
      </c>
    </row>
    <row r="199" ht="14.4" spans="1:18">
      <c r="A199" s="6" t="s">
        <v>534</v>
      </c>
      <c r="B199" s="48" t="s">
        <v>440</v>
      </c>
      <c r="C199" s="47" t="s">
        <v>441</v>
      </c>
      <c r="D199" s="41">
        <v>5056592203454</v>
      </c>
      <c r="E199" s="17" t="s">
        <v>550</v>
      </c>
      <c r="F199" s="18">
        <v>10</v>
      </c>
      <c r="G199" s="43">
        <v>40</v>
      </c>
      <c r="H199" s="20" t="s">
        <v>535</v>
      </c>
      <c r="I199" s="21">
        <f t="shared" si="34"/>
        <v>644</v>
      </c>
      <c r="J199" s="21" t="s">
        <v>530</v>
      </c>
      <c r="K199" s="21">
        <f t="shared" si="35"/>
        <v>647</v>
      </c>
      <c r="L199" s="21">
        <f t="shared" si="36"/>
        <v>4</v>
      </c>
      <c r="M199" s="31">
        <f t="shared" si="32"/>
        <v>4.62</v>
      </c>
      <c r="N199" s="22">
        <f>0.402*F199</f>
        <v>4.02</v>
      </c>
      <c r="O199" s="22">
        <f t="shared" si="37"/>
        <v>8</v>
      </c>
      <c r="Q199" s="1">
        <f t="shared" si="33"/>
        <v>0.08064</v>
      </c>
      <c r="R199">
        <f t="shared" si="38"/>
        <v>0.402</v>
      </c>
    </row>
    <row r="200" ht="14.4" spans="1:18">
      <c r="A200" s="6" t="s">
        <v>534</v>
      </c>
      <c r="B200" s="48" t="s">
        <v>442</v>
      </c>
      <c r="C200" s="47" t="s">
        <v>443</v>
      </c>
      <c r="D200" s="41">
        <v>5056592203461</v>
      </c>
      <c r="E200" s="17" t="s">
        <v>545</v>
      </c>
      <c r="F200" s="18">
        <v>10</v>
      </c>
      <c r="G200" s="43">
        <v>60</v>
      </c>
      <c r="H200" s="20" t="s">
        <v>535</v>
      </c>
      <c r="I200" s="21">
        <f t="shared" si="34"/>
        <v>648</v>
      </c>
      <c r="J200" s="21" t="s">
        <v>530</v>
      </c>
      <c r="K200" s="21">
        <f t="shared" si="35"/>
        <v>653</v>
      </c>
      <c r="L200" s="21">
        <f t="shared" si="36"/>
        <v>6</v>
      </c>
      <c r="M200" s="31">
        <f t="shared" si="32"/>
        <v>4.7</v>
      </c>
      <c r="N200" s="22">
        <f>0.41*F200</f>
        <v>4.1</v>
      </c>
      <c r="O200" s="22">
        <f>L200*2+2</f>
        <v>14</v>
      </c>
      <c r="Q200" s="1">
        <f t="shared" si="33"/>
        <v>0.12096</v>
      </c>
      <c r="R200">
        <f t="shared" si="38"/>
        <v>0.41</v>
      </c>
    </row>
    <row r="201" ht="14.4" spans="1:18">
      <c r="A201" s="6" t="s">
        <v>534</v>
      </c>
      <c r="B201" s="48" t="s">
        <v>444</v>
      </c>
      <c r="C201" s="47" t="s">
        <v>445</v>
      </c>
      <c r="D201" s="41">
        <v>5056592203478</v>
      </c>
      <c r="E201" s="17" t="s">
        <v>546</v>
      </c>
      <c r="F201" s="18">
        <v>10</v>
      </c>
      <c r="G201" s="43">
        <v>10</v>
      </c>
      <c r="H201" s="20" t="s">
        <v>535</v>
      </c>
      <c r="I201" s="21">
        <f t="shared" si="34"/>
        <v>654</v>
      </c>
      <c r="J201" s="21" t="s">
        <v>530</v>
      </c>
      <c r="K201" s="21">
        <f t="shared" si="35"/>
        <v>654</v>
      </c>
      <c r="L201" s="21">
        <f t="shared" si="36"/>
        <v>1</v>
      </c>
      <c r="M201" s="31">
        <f t="shared" si="32"/>
        <v>4.94</v>
      </c>
      <c r="N201" s="22">
        <f>0.434*F201</f>
        <v>4.34</v>
      </c>
      <c r="O201" s="22">
        <f t="shared" si="37"/>
        <v>2</v>
      </c>
      <c r="Q201" s="1">
        <f t="shared" si="33"/>
        <v>0.02016</v>
      </c>
      <c r="R201">
        <f t="shared" si="38"/>
        <v>0.434</v>
      </c>
    </row>
    <row r="202" ht="14.4" spans="1:18">
      <c r="A202" s="6" t="s">
        <v>534</v>
      </c>
      <c r="B202" s="48" t="s">
        <v>446</v>
      </c>
      <c r="C202" s="47" t="s">
        <v>447</v>
      </c>
      <c r="D202" s="41">
        <v>5056592203485</v>
      </c>
      <c r="E202" s="17" t="s">
        <v>547</v>
      </c>
      <c r="F202" s="18">
        <v>10</v>
      </c>
      <c r="G202" s="43">
        <v>40</v>
      </c>
      <c r="H202" s="20" t="s">
        <v>535</v>
      </c>
      <c r="I202" s="21">
        <f t="shared" si="34"/>
        <v>655</v>
      </c>
      <c r="J202" s="21" t="s">
        <v>530</v>
      </c>
      <c r="K202" s="21">
        <f t="shared" si="35"/>
        <v>658</v>
      </c>
      <c r="L202" s="21">
        <f t="shared" si="36"/>
        <v>4</v>
      </c>
      <c r="M202" s="31">
        <f t="shared" ref="M202:M228" si="39">N202+0.6</f>
        <v>4.77</v>
      </c>
      <c r="N202" s="22">
        <f>0.417*F202</f>
        <v>4.17</v>
      </c>
      <c r="O202" s="22">
        <f t="shared" si="37"/>
        <v>8</v>
      </c>
      <c r="Q202" s="1">
        <f t="shared" si="33"/>
        <v>0.08064</v>
      </c>
      <c r="R202">
        <f t="shared" si="38"/>
        <v>0.417</v>
      </c>
    </row>
    <row r="203" ht="14.4" spans="1:18">
      <c r="A203" s="6" t="s">
        <v>534</v>
      </c>
      <c r="B203" s="48" t="s">
        <v>448</v>
      </c>
      <c r="C203" s="47" t="s">
        <v>449</v>
      </c>
      <c r="D203" s="41">
        <v>5056592203492</v>
      </c>
      <c r="E203" s="17" t="s">
        <v>551</v>
      </c>
      <c r="F203" s="18">
        <v>10</v>
      </c>
      <c r="G203" s="43">
        <v>40</v>
      </c>
      <c r="H203" s="20" t="s">
        <v>535</v>
      </c>
      <c r="I203" s="21">
        <f t="shared" si="34"/>
        <v>659</v>
      </c>
      <c r="J203" s="21" t="s">
        <v>530</v>
      </c>
      <c r="K203" s="21">
        <f t="shared" si="35"/>
        <v>662</v>
      </c>
      <c r="L203" s="21">
        <f t="shared" si="36"/>
        <v>4</v>
      </c>
      <c r="M203" s="31">
        <f t="shared" si="39"/>
        <v>4.91</v>
      </c>
      <c r="N203" s="22">
        <f>0.431*F203</f>
        <v>4.31</v>
      </c>
      <c r="O203" s="22">
        <f t="shared" si="37"/>
        <v>8</v>
      </c>
      <c r="Q203" s="1">
        <f t="shared" si="33"/>
        <v>0.08064</v>
      </c>
      <c r="R203">
        <f t="shared" si="38"/>
        <v>0.431</v>
      </c>
    </row>
    <row r="204" ht="14.4" spans="1:18">
      <c r="A204" s="6" t="s">
        <v>534</v>
      </c>
      <c r="B204" s="48" t="s">
        <v>450</v>
      </c>
      <c r="C204" s="47" t="s">
        <v>451</v>
      </c>
      <c r="D204" s="41">
        <v>5056592203508</v>
      </c>
      <c r="E204" s="17" t="s">
        <v>555</v>
      </c>
      <c r="F204" s="18">
        <v>10</v>
      </c>
      <c r="G204" s="43">
        <v>30</v>
      </c>
      <c r="H204" s="20" t="s">
        <v>535</v>
      </c>
      <c r="I204" s="21">
        <f t="shared" si="34"/>
        <v>663</v>
      </c>
      <c r="J204" s="21" t="s">
        <v>530</v>
      </c>
      <c r="K204" s="21">
        <f t="shared" si="35"/>
        <v>665</v>
      </c>
      <c r="L204" s="21">
        <f t="shared" si="36"/>
        <v>3</v>
      </c>
      <c r="M204" s="31">
        <f t="shared" si="39"/>
        <v>5.09</v>
      </c>
      <c r="N204" s="22">
        <f>0.449*F204</f>
        <v>4.49</v>
      </c>
      <c r="O204" s="22">
        <f t="shared" si="37"/>
        <v>6</v>
      </c>
      <c r="Q204" s="1">
        <f t="shared" si="33"/>
        <v>0.06048</v>
      </c>
      <c r="R204">
        <f t="shared" si="38"/>
        <v>0.449</v>
      </c>
    </row>
    <row r="205" ht="14.4" spans="1:18">
      <c r="A205" s="6" t="s">
        <v>534</v>
      </c>
      <c r="B205" s="48" t="s">
        <v>452</v>
      </c>
      <c r="C205" s="47" t="s">
        <v>453</v>
      </c>
      <c r="D205" s="41">
        <v>5056592203515</v>
      </c>
      <c r="E205" s="17" t="s">
        <v>552</v>
      </c>
      <c r="F205" s="18">
        <v>10</v>
      </c>
      <c r="G205" s="43">
        <v>30</v>
      </c>
      <c r="H205" s="20" t="s">
        <v>535</v>
      </c>
      <c r="I205" s="21">
        <f t="shared" si="34"/>
        <v>666</v>
      </c>
      <c r="J205" s="21" t="s">
        <v>530</v>
      </c>
      <c r="K205" s="21">
        <f t="shared" si="35"/>
        <v>668</v>
      </c>
      <c r="L205" s="21">
        <f t="shared" si="36"/>
        <v>3</v>
      </c>
      <c r="M205" s="31">
        <f t="shared" si="39"/>
        <v>5.03</v>
      </c>
      <c r="N205" s="22">
        <f>0.443*F205</f>
        <v>4.43</v>
      </c>
      <c r="O205" s="22">
        <f t="shared" si="37"/>
        <v>6</v>
      </c>
      <c r="Q205" s="1">
        <f t="shared" si="33"/>
        <v>0.06048</v>
      </c>
      <c r="R205">
        <f t="shared" si="38"/>
        <v>0.443</v>
      </c>
    </row>
    <row r="206" ht="14.4" spans="1:18">
      <c r="A206" s="6" t="s">
        <v>534</v>
      </c>
      <c r="B206" s="48" t="s">
        <v>454</v>
      </c>
      <c r="C206" s="47" t="s">
        <v>455</v>
      </c>
      <c r="D206" s="41">
        <v>5056592203539</v>
      </c>
      <c r="E206" s="17" t="s">
        <v>554</v>
      </c>
      <c r="F206" s="18">
        <v>10</v>
      </c>
      <c r="G206" s="43">
        <v>20</v>
      </c>
      <c r="H206" s="20" t="s">
        <v>535</v>
      </c>
      <c r="I206" s="21">
        <f t="shared" si="34"/>
        <v>669</v>
      </c>
      <c r="J206" s="21" t="s">
        <v>530</v>
      </c>
      <c r="K206" s="21">
        <f t="shared" si="35"/>
        <v>670</v>
      </c>
      <c r="L206" s="21">
        <f t="shared" si="36"/>
        <v>2</v>
      </c>
      <c r="M206" s="31">
        <f t="shared" si="39"/>
        <v>5.31</v>
      </c>
      <c r="N206" s="22">
        <f>0.471*F206</f>
        <v>4.71</v>
      </c>
      <c r="O206" s="22">
        <f t="shared" si="37"/>
        <v>4</v>
      </c>
      <c r="Q206" s="1">
        <f t="shared" si="33"/>
        <v>0.04032</v>
      </c>
      <c r="R206">
        <f t="shared" si="38"/>
        <v>0.471</v>
      </c>
    </row>
    <row r="207" ht="14.4" spans="1:18">
      <c r="A207" s="6" t="s">
        <v>534</v>
      </c>
      <c r="B207" s="48" t="s">
        <v>456</v>
      </c>
      <c r="C207" s="47" t="s">
        <v>457</v>
      </c>
      <c r="D207" s="41">
        <v>5056592203546</v>
      </c>
      <c r="E207" s="17" t="s">
        <v>556</v>
      </c>
      <c r="F207" s="18">
        <v>10</v>
      </c>
      <c r="G207" s="43">
        <v>20</v>
      </c>
      <c r="H207" s="20" t="s">
        <v>535</v>
      </c>
      <c r="I207" s="21">
        <f t="shared" si="34"/>
        <v>671</v>
      </c>
      <c r="J207" s="21" t="s">
        <v>530</v>
      </c>
      <c r="K207" s="21">
        <f t="shared" si="35"/>
        <v>672</v>
      </c>
      <c r="L207" s="21">
        <f t="shared" si="36"/>
        <v>2</v>
      </c>
      <c r="M207" s="31">
        <f t="shared" si="39"/>
        <v>5.48</v>
      </c>
      <c r="N207" s="22">
        <f>0.488*F207</f>
        <v>4.88</v>
      </c>
      <c r="O207" s="22">
        <f t="shared" si="37"/>
        <v>4</v>
      </c>
      <c r="Q207" s="1">
        <f t="shared" si="33"/>
        <v>0.04032</v>
      </c>
      <c r="R207">
        <f t="shared" si="38"/>
        <v>0.488</v>
      </c>
    </row>
    <row r="208" ht="14.4" spans="1:18">
      <c r="A208" s="6" t="s">
        <v>534</v>
      </c>
      <c r="B208" s="48" t="s">
        <v>458</v>
      </c>
      <c r="C208" s="47" t="s">
        <v>459</v>
      </c>
      <c r="D208" s="41">
        <v>5056592203584</v>
      </c>
      <c r="E208" s="17" t="s">
        <v>544</v>
      </c>
      <c r="F208" s="18">
        <v>10</v>
      </c>
      <c r="G208" s="43">
        <v>20</v>
      </c>
      <c r="H208" s="20" t="s">
        <v>535</v>
      </c>
      <c r="I208" s="21">
        <f t="shared" si="34"/>
        <v>673</v>
      </c>
      <c r="J208" s="21" t="s">
        <v>530</v>
      </c>
      <c r="K208" s="21">
        <f t="shared" si="35"/>
        <v>674</v>
      </c>
      <c r="L208" s="21">
        <f t="shared" si="36"/>
        <v>2</v>
      </c>
      <c r="M208" s="31">
        <f t="shared" si="39"/>
        <v>4.57</v>
      </c>
      <c r="N208" s="22">
        <f>0.397*F208</f>
        <v>3.97</v>
      </c>
      <c r="O208" s="22">
        <f t="shared" si="37"/>
        <v>4</v>
      </c>
      <c r="Q208" s="1">
        <f t="shared" si="33"/>
        <v>0.04032</v>
      </c>
      <c r="R208">
        <f t="shared" si="38"/>
        <v>0.397</v>
      </c>
    </row>
    <row r="209" ht="14.4" spans="1:18">
      <c r="A209" s="6" t="s">
        <v>534</v>
      </c>
      <c r="B209" s="48" t="s">
        <v>460</v>
      </c>
      <c r="C209" s="47" t="s">
        <v>461</v>
      </c>
      <c r="D209" s="41">
        <v>5056592203591</v>
      </c>
      <c r="E209" s="17" t="s">
        <v>550</v>
      </c>
      <c r="F209" s="18">
        <v>10</v>
      </c>
      <c r="G209" s="43">
        <v>20</v>
      </c>
      <c r="H209" s="20" t="s">
        <v>535</v>
      </c>
      <c r="I209" s="21">
        <f t="shared" si="34"/>
        <v>675</v>
      </c>
      <c r="J209" s="21" t="s">
        <v>530</v>
      </c>
      <c r="K209" s="21">
        <f t="shared" si="35"/>
        <v>676</v>
      </c>
      <c r="L209" s="21">
        <f t="shared" si="36"/>
        <v>2</v>
      </c>
      <c r="M209" s="31">
        <f t="shared" si="39"/>
        <v>4.62</v>
      </c>
      <c r="N209" s="22">
        <f>0.402*F209</f>
        <v>4.02</v>
      </c>
      <c r="O209" s="22">
        <f t="shared" si="37"/>
        <v>4</v>
      </c>
      <c r="Q209" s="1">
        <f t="shared" si="33"/>
        <v>0.04032</v>
      </c>
      <c r="R209">
        <f t="shared" si="38"/>
        <v>0.402</v>
      </c>
    </row>
    <row r="210" ht="14.4" spans="1:18">
      <c r="A210" s="6" t="s">
        <v>534</v>
      </c>
      <c r="B210" s="48" t="s">
        <v>462</v>
      </c>
      <c r="C210" s="47" t="s">
        <v>463</v>
      </c>
      <c r="D210" s="41">
        <v>5056592203607</v>
      </c>
      <c r="E210" s="17" t="s">
        <v>545</v>
      </c>
      <c r="F210" s="18">
        <v>10</v>
      </c>
      <c r="G210" s="43">
        <v>30</v>
      </c>
      <c r="H210" s="20" t="s">
        <v>535</v>
      </c>
      <c r="I210" s="21">
        <f t="shared" si="34"/>
        <v>677</v>
      </c>
      <c r="J210" s="21" t="s">
        <v>530</v>
      </c>
      <c r="K210" s="21">
        <f t="shared" si="35"/>
        <v>679</v>
      </c>
      <c r="L210" s="21">
        <f t="shared" si="36"/>
        <v>3</v>
      </c>
      <c r="M210" s="31">
        <f t="shared" si="39"/>
        <v>4.7</v>
      </c>
      <c r="N210" s="22">
        <f>0.41*F210</f>
        <v>4.1</v>
      </c>
      <c r="O210" s="22">
        <f t="shared" si="37"/>
        <v>6</v>
      </c>
      <c r="Q210" s="1">
        <f t="shared" si="33"/>
        <v>0.06048</v>
      </c>
      <c r="R210">
        <f t="shared" si="38"/>
        <v>0.41</v>
      </c>
    </row>
    <row r="211" ht="14.4" spans="1:18">
      <c r="A211" s="6" t="s">
        <v>534</v>
      </c>
      <c r="B211" s="48" t="s">
        <v>464</v>
      </c>
      <c r="C211" s="47" t="s">
        <v>465</v>
      </c>
      <c r="D211" s="41">
        <v>5056592203614</v>
      </c>
      <c r="E211" s="17" t="s">
        <v>546</v>
      </c>
      <c r="F211" s="18">
        <v>10</v>
      </c>
      <c r="G211" s="43">
        <v>20</v>
      </c>
      <c r="H211" s="20" t="s">
        <v>535</v>
      </c>
      <c r="I211" s="21">
        <f t="shared" si="34"/>
        <v>680</v>
      </c>
      <c r="J211" s="21" t="s">
        <v>530</v>
      </c>
      <c r="K211" s="21">
        <f t="shared" si="35"/>
        <v>681</v>
      </c>
      <c r="L211" s="21">
        <f t="shared" si="36"/>
        <v>2</v>
      </c>
      <c r="M211" s="31">
        <f t="shared" si="39"/>
        <v>4.94</v>
      </c>
      <c r="N211" s="22">
        <f>0.434*F211</f>
        <v>4.34</v>
      </c>
      <c r="O211" s="22">
        <f t="shared" si="37"/>
        <v>4</v>
      </c>
      <c r="Q211" s="1">
        <f t="shared" si="33"/>
        <v>0.04032</v>
      </c>
      <c r="R211">
        <f t="shared" si="38"/>
        <v>0.434</v>
      </c>
    </row>
    <row r="212" ht="14.4" spans="1:18">
      <c r="A212" s="6" t="s">
        <v>534</v>
      </c>
      <c r="B212" s="48" t="s">
        <v>466</v>
      </c>
      <c r="C212" s="47" t="s">
        <v>467</v>
      </c>
      <c r="D212" s="41">
        <v>5056592203621</v>
      </c>
      <c r="E212" s="17" t="s">
        <v>547</v>
      </c>
      <c r="F212" s="18">
        <v>10</v>
      </c>
      <c r="G212" s="43">
        <v>30</v>
      </c>
      <c r="H212" s="20" t="s">
        <v>535</v>
      </c>
      <c r="I212" s="21">
        <f t="shared" si="34"/>
        <v>682</v>
      </c>
      <c r="J212" s="21" t="s">
        <v>530</v>
      </c>
      <c r="K212" s="21">
        <f t="shared" si="35"/>
        <v>684</v>
      </c>
      <c r="L212" s="21">
        <f t="shared" si="36"/>
        <v>3</v>
      </c>
      <c r="M212" s="31">
        <f t="shared" si="39"/>
        <v>4.77</v>
      </c>
      <c r="N212" s="22">
        <f>0.417*F212</f>
        <v>4.17</v>
      </c>
      <c r="O212" s="22">
        <f t="shared" si="37"/>
        <v>6</v>
      </c>
      <c r="Q212" s="1">
        <f t="shared" si="33"/>
        <v>0.06048</v>
      </c>
      <c r="R212">
        <f t="shared" si="38"/>
        <v>0.417</v>
      </c>
    </row>
    <row r="213" ht="14.4" spans="1:18">
      <c r="A213" s="6" t="s">
        <v>534</v>
      </c>
      <c r="B213" s="48" t="s">
        <v>468</v>
      </c>
      <c r="C213" s="47" t="s">
        <v>469</v>
      </c>
      <c r="D213" s="41">
        <v>5056592203638</v>
      </c>
      <c r="E213" s="17" t="s">
        <v>551</v>
      </c>
      <c r="F213" s="18">
        <v>10</v>
      </c>
      <c r="G213" s="43">
        <v>20</v>
      </c>
      <c r="H213" s="20" t="s">
        <v>535</v>
      </c>
      <c r="I213" s="21">
        <f t="shared" si="34"/>
        <v>685</v>
      </c>
      <c r="J213" s="21" t="s">
        <v>530</v>
      </c>
      <c r="K213" s="21">
        <f t="shared" si="35"/>
        <v>686</v>
      </c>
      <c r="L213" s="21">
        <f t="shared" si="36"/>
        <v>2</v>
      </c>
      <c r="M213" s="31">
        <f t="shared" si="39"/>
        <v>4.91</v>
      </c>
      <c r="N213" s="22">
        <f>0.431*F213</f>
        <v>4.31</v>
      </c>
      <c r="O213" s="22">
        <f t="shared" si="37"/>
        <v>4</v>
      </c>
      <c r="Q213" s="1">
        <f t="shared" si="33"/>
        <v>0.04032</v>
      </c>
      <c r="R213">
        <f t="shared" si="38"/>
        <v>0.431</v>
      </c>
    </row>
    <row r="214" ht="14.4" spans="1:18">
      <c r="A214" s="6" t="s">
        <v>534</v>
      </c>
      <c r="B214" s="48" t="s">
        <v>472</v>
      </c>
      <c r="C214" s="47" t="s">
        <v>473</v>
      </c>
      <c r="D214" s="41">
        <v>5056592203652</v>
      </c>
      <c r="E214" s="17" t="s">
        <v>552</v>
      </c>
      <c r="F214" s="18">
        <v>10</v>
      </c>
      <c r="G214" s="43">
        <v>20</v>
      </c>
      <c r="H214" s="20" t="s">
        <v>535</v>
      </c>
      <c r="I214" s="21">
        <f t="shared" si="34"/>
        <v>687</v>
      </c>
      <c r="J214" s="21" t="s">
        <v>530</v>
      </c>
      <c r="K214" s="21">
        <f t="shared" si="35"/>
        <v>688</v>
      </c>
      <c r="L214" s="21">
        <f t="shared" si="36"/>
        <v>2</v>
      </c>
      <c r="M214" s="31">
        <f t="shared" si="39"/>
        <v>5.03</v>
      </c>
      <c r="N214" s="22">
        <f>0.443*F214</f>
        <v>4.43</v>
      </c>
      <c r="O214" s="22">
        <f t="shared" si="37"/>
        <v>4</v>
      </c>
      <c r="Q214" s="1">
        <f t="shared" si="33"/>
        <v>0.04032</v>
      </c>
      <c r="R214">
        <f t="shared" si="38"/>
        <v>0.443</v>
      </c>
    </row>
    <row r="215" ht="14.4" spans="1:18">
      <c r="A215" s="6" t="s">
        <v>534</v>
      </c>
      <c r="B215" s="48" t="s">
        <v>474</v>
      </c>
      <c r="C215" s="47" t="s">
        <v>475</v>
      </c>
      <c r="D215" s="41">
        <v>5056592203669</v>
      </c>
      <c r="E215" s="17" t="s">
        <v>553</v>
      </c>
      <c r="F215" s="18">
        <v>10</v>
      </c>
      <c r="G215" s="43">
        <v>10</v>
      </c>
      <c r="H215" s="20" t="s">
        <v>535</v>
      </c>
      <c r="I215" s="21">
        <f t="shared" si="34"/>
        <v>689</v>
      </c>
      <c r="J215" s="21" t="s">
        <v>530</v>
      </c>
      <c r="K215" s="21">
        <f t="shared" si="35"/>
        <v>689</v>
      </c>
      <c r="L215" s="21">
        <f t="shared" si="36"/>
        <v>1</v>
      </c>
      <c r="M215" s="31">
        <f t="shared" si="39"/>
        <v>5.22</v>
      </c>
      <c r="N215" s="22">
        <f>0.462*F215</f>
        <v>4.62</v>
      </c>
      <c r="O215" s="22">
        <f t="shared" si="37"/>
        <v>2</v>
      </c>
      <c r="Q215" s="1">
        <f t="shared" ref="Q215:Q228" si="40">0.48*0.35*0.12*L215</f>
        <v>0.02016</v>
      </c>
      <c r="R215">
        <f t="shared" si="38"/>
        <v>0.462</v>
      </c>
    </row>
    <row r="216" ht="14.4" spans="1:18">
      <c r="A216" s="6" t="s">
        <v>534</v>
      </c>
      <c r="B216" s="48" t="s">
        <v>478</v>
      </c>
      <c r="C216" s="38" t="s">
        <v>558</v>
      </c>
      <c r="D216" s="41">
        <v>5056592203942</v>
      </c>
      <c r="E216" s="17" t="s">
        <v>549</v>
      </c>
      <c r="F216" s="18">
        <v>10</v>
      </c>
      <c r="G216" s="43">
        <v>10</v>
      </c>
      <c r="H216" s="20" t="s">
        <v>535</v>
      </c>
      <c r="I216" s="21">
        <f t="shared" si="34"/>
        <v>690</v>
      </c>
      <c r="J216" s="21" t="s">
        <v>530</v>
      </c>
      <c r="K216" s="21">
        <f t="shared" si="35"/>
        <v>690</v>
      </c>
      <c r="L216" s="21">
        <f t="shared" si="36"/>
        <v>1</v>
      </c>
      <c r="M216" s="31">
        <f t="shared" si="39"/>
        <v>4.56</v>
      </c>
      <c r="N216" s="22">
        <f>0.396*F216</f>
        <v>3.96</v>
      </c>
      <c r="O216" s="22">
        <f t="shared" si="37"/>
        <v>2</v>
      </c>
      <c r="Q216" s="1">
        <f t="shared" si="40"/>
        <v>0.02016</v>
      </c>
      <c r="R216">
        <f t="shared" si="38"/>
        <v>0.396</v>
      </c>
    </row>
    <row r="217" ht="14.4" spans="1:18">
      <c r="A217" s="6" t="s">
        <v>534</v>
      </c>
      <c r="B217" s="48" t="s">
        <v>480</v>
      </c>
      <c r="C217" s="38" t="s">
        <v>559</v>
      </c>
      <c r="D217" s="41">
        <v>5056592203959</v>
      </c>
      <c r="E217" s="17" t="s">
        <v>544</v>
      </c>
      <c r="F217" s="18">
        <v>10</v>
      </c>
      <c r="G217" s="43">
        <v>10</v>
      </c>
      <c r="H217" s="20" t="s">
        <v>535</v>
      </c>
      <c r="I217" s="21">
        <f t="shared" si="34"/>
        <v>691</v>
      </c>
      <c r="J217" s="21" t="s">
        <v>530</v>
      </c>
      <c r="K217" s="21">
        <f t="shared" si="35"/>
        <v>691</v>
      </c>
      <c r="L217" s="21">
        <f t="shared" si="36"/>
        <v>1</v>
      </c>
      <c r="M217" s="31">
        <f t="shared" si="39"/>
        <v>4.57</v>
      </c>
      <c r="N217" s="22">
        <f>0.397*F217</f>
        <v>3.97</v>
      </c>
      <c r="O217" s="22">
        <f t="shared" si="37"/>
        <v>2</v>
      </c>
      <c r="Q217" s="1">
        <f t="shared" si="40"/>
        <v>0.02016</v>
      </c>
      <c r="R217">
        <f t="shared" si="38"/>
        <v>0.397</v>
      </c>
    </row>
    <row r="218" ht="14.4" spans="1:18">
      <c r="A218" s="6" t="s">
        <v>534</v>
      </c>
      <c r="B218" s="48" t="s">
        <v>482</v>
      </c>
      <c r="C218" s="38" t="s">
        <v>560</v>
      </c>
      <c r="D218" s="41">
        <v>5056592203966</v>
      </c>
      <c r="E218" s="17" t="s">
        <v>550</v>
      </c>
      <c r="F218" s="18">
        <v>10</v>
      </c>
      <c r="G218" s="43">
        <v>10</v>
      </c>
      <c r="H218" s="20" t="s">
        <v>535</v>
      </c>
      <c r="I218" s="21">
        <f t="shared" si="34"/>
        <v>692</v>
      </c>
      <c r="J218" s="21" t="s">
        <v>530</v>
      </c>
      <c r="K218" s="21">
        <f t="shared" si="35"/>
        <v>692</v>
      </c>
      <c r="L218" s="21">
        <f t="shared" si="36"/>
        <v>1</v>
      </c>
      <c r="M218" s="31">
        <f t="shared" si="39"/>
        <v>4.62</v>
      </c>
      <c r="N218" s="22">
        <f>0.402*F218</f>
        <v>4.02</v>
      </c>
      <c r="O218" s="22">
        <f t="shared" si="37"/>
        <v>2</v>
      </c>
      <c r="Q218" s="1">
        <f t="shared" si="40"/>
        <v>0.02016</v>
      </c>
      <c r="R218">
        <f t="shared" si="38"/>
        <v>0.402</v>
      </c>
    </row>
    <row r="219" ht="14.4" spans="1:18">
      <c r="A219" s="6" t="s">
        <v>534</v>
      </c>
      <c r="B219" s="48" t="s">
        <v>484</v>
      </c>
      <c r="C219" s="38" t="s">
        <v>561</v>
      </c>
      <c r="D219" s="41">
        <v>5056592203973</v>
      </c>
      <c r="E219" s="17" t="s">
        <v>545</v>
      </c>
      <c r="F219" s="18">
        <v>10</v>
      </c>
      <c r="G219" s="43">
        <v>20</v>
      </c>
      <c r="H219" s="20" t="s">
        <v>535</v>
      </c>
      <c r="I219" s="21">
        <f t="shared" si="34"/>
        <v>693</v>
      </c>
      <c r="J219" s="21" t="s">
        <v>530</v>
      </c>
      <c r="K219" s="21">
        <f t="shared" si="35"/>
        <v>694</v>
      </c>
      <c r="L219" s="21">
        <f t="shared" si="36"/>
        <v>2</v>
      </c>
      <c r="M219" s="31">
        <f t="shared" si="39"/>
        <v>4.7</v>
      </c>
      <c r="N219" s="22">
        <f>0.41*F219</f>
        <v>4.1</v>
      </c>
      <c r="O219" s="22">
        <f t="shared" si="37"/>
        <v>4</v>
      </c>
      <c r="Q219" s="1">
        <f t="shared" si="40"/>
        <v>0.04032</v>
      </c>
      <c r="R219">
        <f t="shared" si="38"/>
        <v>0.41</v>
      </c>
    </row>
    <row r="220" ht="14.4" spans="1:18">
      <c r="A220" s="6" t="s">
        <v>534</v>
      </c>
      <c r="B220" s="48" t="s">
        <v>486</v>
      </c>
      <c r="C220" s="38" t="s">
        <v>562</v>
      </c>
      <c r="D220" s="41">
        <v>5056592203980</v>
      </c>
      <c r="E220" s="17" t="s">
        <v>546</v>
      </c>
      <c r="F220" s="18">
        <v>10</v>
      </c>
      <c r="G220" s="43">
        <v>10</v>
      </c>
      <c r="H220" s="20" t="s">
        <v>535</v>
      </c>
      <c r="I220" s="21">
        <f t="shared" si="34"/>
        <v>695</v>
      </c>
      <c r="J220" s="21" t="s">
        <v>530</v>
      </c>
      <c r="K220" s="21">
        <f t="shared" si="35"/>
        <v>695</v>
      </c>
      <c r="L220" s="21">
        <f t="shared" si="36"/>
        <v>1</v>
      </c>
      <c r="M220" s="31">
        <f t="shared" si="39"/>
        <v>4.94</v>
      </c>
      <c r="N220" s="22">
        <f>0.434*F220</f>
        <v>4.34</v>
      </c>
      <c r="O220" s="22">
        <f t="shared" si="37"/>
        <v>2</v>
      </c>
      <c r="Q220" s="1">
        <f t="shared" si="40"/>
        <v>0.02016</v>
      </c>
      <c r="R220">
        <f t="shared" si="38"/>
        <v>0.434</v>
      </c>
    </row>
    <row r="221" ht="14.4" spans="1:18">
      <c r="A221" s="6" t="s">
        <v>534</v>
      </c>
      <c r="B221" s="48" t="s">
        <v>488</v>
      </c>
      <c r="C221" s="38" t="s">
        <v>563</v>
      </c>
      <c r="D221" s="41">
        <v>5056592203997</v>
      </c>
      <c r="E221" s="17" t="s">
        <v>547</v>
      </c>
      <c r="F221" s="18">
        <v>10</v>
      </c>
      <c r="G221" s="43">
        <v>10</v>
      </c>
      <c r="H221" s="20" t="s">
        <v>535</v>
      </c>
      <c r="I221" s="21">
        <f t="shared" si="34"/>
        <v>696</v>
      </c>
      <c r="J221" s="21" t="s">
        <v>530</v>
      </c>
      <c r="K221" s="21">
        <f t="shared" si="35"/>
        <v>696</v>
      </c>
      <c r="L221" s="21">
        <f t="shared" si="36"/>
        <v>1</v>
      </c>
      <c r="M221" s="31">
        <f t="shared" si="39"/>
        <v>4.77</v>
      </c>
      <c r="N221" s="22">
        <f>0.417*F221</f>
        <v>4.17</v>
      </c>
      <c r="O221" s="22">
        <f t="shared" si="37"/>
        <v>2</v>
      </c>
      <c r="Q221" s="1">
        <f t="shared" si="40"/>
        <v>0.02016</v>
      </c>
      <c r="R221">
        <f t="shared" si="38"/>
        <v>0.417</v>
      </c>
    </row>
    <row r="222" ht="14.4" spans="1:18">
      <c r="A222" s="6" t="s">
        <v>534</v>
      </c>
      <c r="B222" s="48" t="s">
        <v>490</v>
      </c>
      <c r="C222" s="38" t="s">
        <v>564</v>
      </c>
      <c r="D222" s="41">
        <v>5056592204000</v>
      </c>
      <c r="E222" s="17" t="s">
        <v>551</v>
      </c>
      <c r="F222" s="18">
        <v>10</v>
      </c>
      <c r="G222" s="43">
        <v>20</v>
      </c>
      <c r="H222" s="20" t="s">
        <v>535</v>
      </c>
      <c r="I222" s="21">
        <f t="shared" si="34"/>
        <v>697</v>
      </c>
      <c r="J222" s="21" t="s">
        <v>530</v>
      </c>
      <c r="K222" s="21">
        <f t="shared" si="35"/>
        <v>698</v>
      </c>
      <c r="L222" s="21">
        <f t="shared" si="36"/>
        <v>2</v>
      </c>
      <c r="M222" s="31">
        <f t="shared" si="39"/>
        <v>4.91</v>
      </c>
      <c r="N222" s="22">
        <f>0.431*F222</f>
        <v>4.31</v>
      </c>
      <c r="O222" s="22">
        <f t="shared" si="37"/>
        <v>4</v>
      </c>
      <c r="Q222" s="1">
        <f t="shared" si="40"/>
        <v>0.04032</v>
      </c>
      <c r="R222">
        <f t="shared" si="38"/>
        <v>0.431</v>
      </c>
    </row>
    <row r="223" ht="14.4" spans="1:18">
      <c r="A223" s="6" t="s">
        <v>534</v>
      </c>
      <c r="B223" s="48" t="s">
        <v>492</v>
      </c>
      <c r="C223" s="38" t="s">
        <v>565</v>
      </c>
      <c r="D223" s="41">
        <v>5056592204017</v>
      </c>
      <c r="E223" s="17" t="s">
        <v>555</v>
      </c>
      <c r="F223" s="18">
        <v>10</v>
      </c>
      <c r="G223" s="43">
        <v>10</v>
      </c>
      <c r="H223" s="20" t="s">
        <v>535</v>
      </c>
      <c r="I223" s="21">
        <f t="shared" si="34"/>
        <v>699</v>
      </c>
      <c r="J223" s="21" t="s">
        <v>530</v>
      </c>
      <c r="K223" s="21">
        <f t="shared" si="35"/>
        <v>699</v>
      </c>
      <c r="L223" s="21">
        <f t="shared" si="36"/>
        <v>1</v>
      </c>
      <c r="M223" s="31">
        <f t="shared" si="39"/>
        <v>5.09</v>
      </c>
      <c r="N223" s="22">
        <f>0.449*F223</f>
        <v>4.49</v>
      </c>
      <c r="O223" s="22">
        <f t="shared" si="37"/>
        <v>2</v>
      </c>
      <c r="Q223" s="1">
        <f t="shared" si="40"/>
        <v>0.02016</v>
      </c>
      <c r="R223">
        <f t="shared" si="38"/>
        <v>0.449</v>
      </c>
    </row>
    <row r="224" ht="14.4" spans="1:18">
      <c r="A224" s="6" t="s">
        <v>534</v>
      </c>
      <c r="B224" s="48" t="s">
        <v>494</v>
      </c>
      <c r="C224" s="38" t="s">
        <v>566</v>
      </c>
      <c r="D224" s="41">
        <v>5056592204024</v>
      </c>
      <c r="E224" s="17" t="s">
        <v>552</v>
      </c>
      <c r="F224" s="18">
        <v>10</v>
      </c>
      <c r="G224" s="43">
        <v>10</v>
      </c>
      <c r="H224" s="20" t="s">
        <v>535</v>
      </c>
      <c r="I224" s="21">
        <f t="shared" si="34"/>
        <v>700</v>
      </c>
      <c r="J224" s="21" t="s">
        <v>530</v>
      </c>
      <c r="K224" s="21">
        <f t="shared" si="35"/>
        <v>700</v>
      </c>
      <c r="L224" s="21">
        <f t="shared" si="36"/>
        <v>1</v>
      </c>
      <c r="M224" s="31">
        <f t="shared" si="39"/>
        <v>5.03</v>
      </c>
      <c r="N224" s="22">
        <f>0.443*F224</f>
        <v>4.43</v>
      </c>
      <c r="O224" s="22">
        <f t="shared" si="37"/>
        <v>2</v>
      </c>
      <c r="Q224" s="1">
        <f t="shared" si="40"/>
        <v>0.02016</v>
      </c>
      <c r="R224">
        <f t="shared" si="38"/>
        <v>0.443</v>
      </c>
    </row>
    <row r="225" ht="14.4" spans="1:18">
      <c r="A225" s="6" t="s">
        <v>534</v>
      </c>
      <c r="B225" s="48" t="s">
        <v>496</v>
      </c>
      <c r="C225" s="38" t="s">
        <v>567</v>
      </c>
      <c r="D225" s="41">
        <v>5056592204031</v>
      </c>
      <c r="E225" s="17" t="s">
        <v>553</v>
      </c>
      <c r="F225" s="18">
        <v>10</v>
      </c>
      <c r="G225" s="43">
        <v>10</v>
      </c>
      <c r="H225" s="20" t="s">
        <v>535</v>
      </c>
      <c r="I225" s="21">
        <f t="shared" ref="I225:I228" si="41">K224+1</f>
        <v>701</v>
      </c>
      <c r="J225" s="21" t="s">
        <v>530</v>
      </c>
      <c r="K225" s="21">
        <f t="shared" ref="K225:K228" si="42">L225+K224</f>
        <v>701</v>
      </c>
      <c r="L225" s="21">
        <f t="shared" ref="L225:L228" si="43">G225/F225</f>
        <v>1</v>
      </c>
      <c r="M225" s="31">
        <f t="shared" si="39"/>
        <v>5.22</v>
      </c>
      <c r="N225" s="22">
        <f>0.462*F225</f>
        <v>4.62</v>
      </c>
      <c r="O225" s="22">
        <f t="shared" si="37"/>
        <v>2</v>
      </c>
      <c r="Q225" s="1">
        <f t="shared" si="40"/>
        <v>0.02016</v>
      </c>
      <c r="R225">
        <f t="shared" si="38"/>
        <v>0.462</v>
      </c>
    </row>
    <row r="226" ht="14.4" spans="1:18">
      <c r="A226" s="6" t="s">
        <v>534</v>
      </c>
      <c r="B226" s="48" t="s">
        <v>498</v>
      </c>
      <c r="C226" s="38" t="s">
        <v>568</v>
      </c>
      <c r="D226" s="41">
        <v>5056592204048</v>
      </c>
      <c r="E226" s="17" t="s">
        <v>554</v>
      </c>
      <c r="F226" s="18">
        <v>10</v>
      </c>
      <c r="G226" s="43">
        <v>10</v>
      </c>
      <c r="H226" s="20" t="s">
        <v>535</v>
      </c>
      <c r="I226" s="21">
        <f t="shared" si="41"/>
        <v>702</v>
      </c>
      <c r="J226" s="21" t="s">
        <v>530</v>
      </c>
      <c r="K226" s="21">
        <f t="shared" si="42"/>
        <v>702</v>
      </c>
      <c r="L226" s="21">
        <f t="shared" si="43"/>
        <v>1</v>
      </c>
      <c r="M226" s="31">
        <f t="shared" si="39"/>
        <v>5.31</v>
      </c>
      <c r="N226" s="22">
        <f>0.471*F226</f>
        <v>4.71</v>
      </c>
      <c r="O226" s="22">
        <f t="shared" si="37"/>
        <v>2</v>
      </c>
      <c r="Q226" s="1">
        <f t="shared" si="40"/>
        <v>0.02016</v>
      </c>
      <c r="R226">
        <f t="shared" si="38"/>
        <v>0.471</v>
      </c>
    </row>
    <row r="227" ht="14.4" spans="1:18">
      <c r="A227" s="6" t="s">
        <v>534</v>
      </c>
      <c r="B227" s="48" t="s">
        <v>500</v>
      </c>
      <c r="C227" s="38" t="s">
        <v>569</v>
      </c>
      <c r="D227" s="41">
        <v>5056592204055</v>
      </c>
      <c r="E227" s="17" t="s">
        <v>556</v>
      </c>
      <c r="F227" s="18">
        <v>10</v>
      </c>
      <c r="G227" s="43">
        <v>10</v>
      </c>
      <c r="H227" s="20" t="s">
        <v>535</v>
      </c>
      <c r="I227" s="21">
        <f t="shared" si="41"/>
        <v>703</v>
      </c>
      <c r="J227" s="21" t="s">
        <v>530</v>
      </c>
      <c r="K227" s="21">
        <f t="shared" si="42"/>
        <v>703</v>
      </c>
      <c r="L227" s="21">
        <f t="shared" si="43"/>
        <v>1</v>
      </c>
      <c r="M227" s="31">
        <f t="shared" si="39"/>
        <v>5.48</v>
      </c>
      <c r="N227" s="22">
        <f>0.488*F227</f>
        <v>4.88</v>
      </c>
      <c r="O227" s="22">
        <f t="shared" si="37"/>
        <v>2</v>
      </c>
      <c r="Q227" s="1">
        <f t="shared" si="40"/>
        <v>0.02016</v>
      </c>
      <c r="R227">
        <f t="shared" si="38"/>
        <v>0.488</v>
      </c>
    </row>
    <row r="228" ht="14.4" spans="1:18">
      <c r="A228" s="6" t="s">
        <v>534</v>
      </c>
      <c r="B228" s="48" t="s">
        <v>502</v>
      </c>
      <c r="C228" s="38" t="s">
        <v>570</v>
      </c>
      <c r="D228" s="41">
        <v>5056592204062</v>
      </c>
      <c r="E228" s="17" t="s">
        <v>557</v>
      </c>
      <c r="F228" s="18">
        <v>10</v>
      </c>
      <c r="G228" s="43">
        <v>10</v>
      </c>
      <c r="H228" s="20" t="s">
        <v>535</v>
      </c>
      <c r="I228" s="21">
        <f t="shared" si="41"/>
        <v>704</v>
      </c>
      <c r="J228" s="21" t="s">
        <v>530</v>
      </c>
      <c r="K228" s="49">
        <f t="shared" si="42"/>
        <v>704</v>
      </c>
      <c r="L228" s="49">
        <f t="shared" si="43"/>
        <v>1</v>
      </c>
      <c r="M228" s="50">
        <f t="shared" si="39"/>
        <v>5.63</v>
      </c>
      <c r="N228" s="22">
        <f>0.503*F228</f>
        <v>5.03</v>
      </c>
      <c r="O228" s="22">
        <f t="shared" si="37"/>
        <v>2</v>
      </c>
      <c r="Q228" s="1">
        <f t="shared" si="40"/>
        <v>0.02016</v>
      </c>
      <c r="R228">
        <f t="shared" si="38"/>
        <v>0.503</v>
      </c>
    </row>
    <row r="229" spans="1:18">
      <c r="G229" s="51">
        <f>SUM(G3:G228)</f>
        <v>9870</v>
      </c>
      <c r="H229" s="52">
        <f>Q229</f>
        <v>15.52572</v>
      </c>
      <c r="I229" s="51"/>
      <c r="J229" s="51"/>
      <c r="K229" s="53"/>
      <c r="L229" s="54">
        <f>SUM(L3:L228)</f>
        <v>704</v>
      </c>
      <c r="M229" s="55"/>
      <c r="O229" s="2">
        <f>SUM(O3:O228)</f>
        <v>1476</v>
      </c>
      <c r="Q229" s="1">
        <f>SUM(Q3:Q228)</f>
        <v>15.52572</v>
      </c>
    </row>
    <row r="230" spans="1:18">
      <c r="M230" s="56"/>
    </row>
    <row r="231" spans="1:18">
      <c r="M231" s="56"/>
    </row>
    <row r="232" spans="1:18">
      <c r="M232" s="56"/>
    </row>
    <row r="233" spans="1:18">
      <c r="M233" s="56"/>
    </row>
    <row r="234" spans="1:18">
      <c r="M234" s="56"/>
    </row>
  </sheetData>
  <autoFilter xmlns:etc="http://www.wps.cn/officeDocument/2017/etCustomData" ref="C1:C234" etc:filterBottomFollowUsedRange="0">
    <extLst/>
  </autoFilter>
  <mergeCells count="3">
    <mergeCell ref="B1:C1"/>
    <mergeCell ref="D1:N1"/>
    <mergeCell ref="I2:K2"/>
  </mergeCells>
  <conditionalFormatting sqref="B3">
    <cfRule type="duplicateValues" dxfId="0" priority="2"/>
    <cfRule type="duplicateValues" dxfId="1" priority="3"/>
  </conditionalFormatting>
  <conditionalFormatting sqref="C3">
    <cfRule type="duplicateValues" dxfId="2" priority="1"/>
  </conditionalFormatting>
  <conditionalFormatting sqref="B172">
    <cfRule type="duplicateValues" dxfId="1" priority="17"/>
    <cfRule type="duplicateValues" dxfId="0" priority="18"/>
  </conditionalFormatting>
  <conditionalFormatting sqref="C172">
    <cfRule type="duplicateValues" dxfId="2" priority="19"/>
  </conditionalFormatting>
  <conditionalFormatting sqref="B4:B14">
    <cfRule type="duplicateValues" dxfId="0" priority="155"/>
    <cfRule type="duplicateValues" dxfId="1" priority="156"/>
  </conditionalFormatting>
  <conditionalFormatting sqref="B15:B17">
    <cfRule type="duplicateValues" dxfId="0" priority="89"/>
  </conditionalFormatting>
  <conditionalFormatting sqref="B18:B19">
    <cfRule type="duplicateValues" dxfId="0" priority="86"/>
  </conditionalFormatting>
  <conditionalFormatting sqref="B22:B24">
    <cfRule type="duplicateValues" dxfId="0" priority="75"/>
    <cfRule type="duplicateValues" dxfId="1" priority="76"/>
  </conditionalFormatting>
  <conditionalFormatting sqref="B25:B29">
    <cfRule type="duplicateValues" dxfId="0" priority="79"/>
    <cfRule type="duplicateValues" dxfId="1" priority="80"/>
  </conditionalFormatting>
  <conditionalFormatting sqref="B30:B34">
    <cfRule type="duplicateValues" dxfId="0" priority="72"/>
    <cfRule type="duplicateValues" dxfId="1" priority="73"/>
  </conditionalFormatting>
  <conditionalFormatting sqref="B35:B40">
    <cfRule type="duplicateValues" dxfId="0" priority="82"/>
    <cfRule type="duplicateValues" dxfId="1" priority="83"/>
  </conditionalFormatting>
  <conditionalFormatting sqref="B41:B47">
    <cfRule type="duplicateValues" dxfId="0" priority="69"/>
    <cfRule type="duplicateValues" dxfId="1" priority="70"/>
  </conditionalFormatting>
  <conditionalFormatting sqref="B48:B54">
    <cfRule type="duplicateValues" dxfId="1" priority="65"/>
    <cfRule type="duplicateValues" dxfId="0" priority="66"/>
  </conditionalFormatting>
  <conditionalFormatting sqref="B55:B61">
    <cfRule type="duplicateValues" dxfId="1" priority="62"/>
    <cfRule type="duplicateValues" dxfId="0" priority="63"/>
  </conditionalFormatting>
  <conditionalFormatting sqref="B62:B67">
    <cfRule type="duplicateValues" dxfId="0" priority="60"/>
    <cfRule type="duplicateValues" dxfId="1" priority="77"/>
  </conditionalFormatting>
  <conditionalFormatting sqref="B68:B70">
    <cfRule type="duplicateValues" dxfId="0" priority="59"/>
  </conditionalFormatting>
  <conditionalFormatting sqref="B83:B88">
    <cfRule type="duplicateValues" dxfId="0" priority="54"/>
    <cfRule type="duplicateValues" dxfId="1" priority="55"/>
  </conditionalFormatting>
  <conditionalFormatting sqref="B89:B94">
    <cfRule type="duplicateValues" dxfId="0" priority="51"/>
    <cfRule type="duplicateValues" dxfId="1" priority="52"/>
  </conditionalFormatting>
  <conditionalFormatting sqref="B95:B100">
    <cfRule type="duplicateValues" dxfId="0" priority="56"/>
    <cfRule type="duplicateValues" dxfId="1" priority="57"/>
  </conditionalFormatting>
  <conditionalFormatting sqref="B101:B106">
    <cfRule type="duplicateValues" dxfId="0" priority="48"/>
    <cfRule type="duplicateValues" dxfId="1" priority="49"/>
  </conditionalFormatting>
  <conditionalFormatting sqref="B107:B110">
    <cfRule type="duplicateValues" dxfId="0" priority="26"/>
    <cfRule type="duplicateValues" dxfId="1" priority="27"/>
  </conditionalFormatting>
  <conditionalFormatting sqref="B111:B123">
    <cfRule type="duplicateValues" dxfId="0" priority="24"/>
    <cfRule type="duplicateValues" dxfId="1" priority="25"/>
  </conditionalFormatting>
  <conditionalFormatting sqref="B124:B130">
    <cfRule type="duplicateValues" dxfId="0" priority="29"/>
    <cfRule type="duplicateValues" dxfId="1" priority="30"/>
  </conditionalFormatting>
  <conditionalFormatting sqref="B131:B140">
    <cfRule type="duplicateValues" dxfId="0" priority="21"/>
    <cfRule type="duplicateValues" dxfId="1" priority="22"/>
  </conditionalFormatting>
  <conditionalFormatting sqref="B141:B145">
    <cfRule type="duplicateValues" dxfId="0" priority="32"/>
    <cfRule type="duplicateValues" dxfId="1" priority="33"/>
  </conditionalFormatting>
  <conditionalFormatting sqref="B146:B155">
    <cfRule type="duplicateValues" dxfId="0" priority="35"/>
    <cfRule type="duplicateValues" dxfId="1" priority="36"/>
  </conditionalFormatting>
  <conditionalFormatting sqref="B156:B164">
    <cfRule type="duplicateValues" dxfId="0" priority="38"/>
    <cfRule type="duplicateValues" dxfId="1" priority="39"/>
  </conditionalFormatting>
  <conditionalFormatting sqref="B165:B171">
    <cfRule type="duplicateValues" dxfId="0" priority="41"/>
    <cfRule type="duplicateValues" dxfId="1" priority="42"/>
  </conditionalFormatting>
  <conditionalFormatting sqref="B173:B180">
    <cfRule type="duplicateValues" dxfId="1" priority="14"/>
    <cfRule type="duplicateValues" dxfId="0" priority="15"/>
  </conditionalFormatting>
  <conditionalFormatting sqref="B181:B186">
    <cfRule type="duplicateValues" dxfId="1" priority="11"/>
    <cfRule type="duplicateValues" dxfId="0" priority="12"/>
  </conditionalFormatting>
  <conditionalFormatting sqref="B187:B195">
    <cfRule type="duplicateValues" dxfId="1" priority="8"/>
    <cfRule type="duplicateValues" dxfId="0" priority="9"/>
  </conditionalFormatting>
  <conditionalFormatting sqref="B196:B205">
    <cfRule type="duplicateValues" dxfId="0" priority="7"/>
  </conditionalFormatting>
  <conditionalFormatting sqref="B206:B207">
    <cfRule type="duplicateValues" dxfId="0" priority="4"/>
  </conditionalFormatting>
  <conditionalFormatting sqref="B208:B215">
    <cfRule type="duplicateValues" dxfId="0" priority="44"/>
  </conditionalFormatting>
  <conditionalFormatting sqref="C4:C14">
    <cfRule type="duplicateValues" dxfId="2" priority="159"/>
  </conditionalFormatting>
  <conditionalFormatting sqref="C18:C19">
    <cfRule type="duplicateValues" dxfId="2" priority="88"/>
  </conditionalFormatting>
  <conditionalFormatting sqref="C22:C24">
    <cfRule type="duplicateValues" dxfId="2" priority="74"/>
  </conditionalFormatting>
  <conditionalFormatting sqref="C25:C29">
    <cfRule type="duplicateValues" dxfId="2" priority="81"/>
  </conditionalFormatting>
  <conditionalFormatting sqref="C30:C34">
    <cfRule type="duplicateValues" dxfId="2" priority="71"/>
  </conditionalFormatting>
  <conditionalFormatting sqref="C35:C40">
    <cfRule type="duplicateValues" dxfId="2" priority="84"/>
  </conditionalFormatting>
  <conditionalFormatting sqref="C41:C47">
    <cfRule type="duplicateValues" dxfId="2" priority="68"/>
  </conditionalFormatting>
  <conditionalFormatting sqref="C48:C54">
    <cfRule type="duplicateValues" dxfId="2" priority="67"/>
  </conditionalFormatting>
  <conditionalFormatting sqref="C55:C61">
    <cfRule type="duplicateValues" dxfId="2" priority="64"/>
  </conditionalFormatting>
  <conditionalFormatting sqref="C62:C67">
    <cfRule type="duplicateValues" dxfId="2" priority="61"/>
  </conditionalFormatting>
  <conditionalFormatting sqref="C68:C70">
    <cfRule type="duplicateValues" dxfId="2" priority="78"/>
  </conditionalFormatting>
  <conditionalFormatting sqref="C83:C88">
    <cfRule type="duplicateValues" dxfId="2" priority="53"/>
  </conditionalFormatting>
  <conditionalFormatting sqref="C89:C94">
    <cfRule type="duplicateValues" dxfId="2" priority="50"/>
  </conditionalFormatting>
  <conditionalFormatting sqref="C95:C100">
    <cfRule type="duplicateValues" dxfId="2" priority="58"/>
  </conditionalFormatting>
  <conditionalFormatting sqref="C101:C106">
    <cfRule type="duplicateValues" dxfId="2" priority="47"/>
  </conditionalFormatting>
  <conditionalFormatting sqref="C107:C110">
    <cfRule type="duplicateValues" dxfId="2" priority="28"/>
  </conditionalFormatting>
  <conditionalFormatting sqref="C111:C123">
    <cfRule type="duplicateValues" dxfId="2" priority="23"/>
  </conditionalFormatting>
  <conditionalFormatting sqref="C131:C140">
    <cfRule type="duplicateValues" dxfId="2" priority="20"/>
  </conditionalFormatting>
  <conditionalFormatting sqref="C141:C145">
    <cfRule type="duplicateValues" dxfId="2" priority="34"/>
  </conditionalFormatting>
  <conditionalFormatting sqref="C146:C155">
    <cfRule type="duplicateValues" dxfId="2" priority="37"/>
  </conditionalFormatting>
  <conditionalFormatting sqref="C156:C164">
    <cfRule type="duplicateValues" dxfId="2" priority="40"/>
  </conditionalFormatting>
  <conditionalFormatting sqref="C165:C171">
    <cfRule type="duplicateValues" dxfId="2" priority="43"/>
  </conditionalFormatting>
  <conditionalFormatting sqref="C173:C180">
    <cfRule type="duplicateValues" dxfId="2" priority="16"/>
  </conditionalFormatting>
  <conditionalFormatting sqref="C181:C186">
    <cfRule type="duplicateValues" dxfId="2" priority="13"/>
  </conditionalFormatting>
  <conditionalFormatting sqref="C187:C195">
    <cfRule type="duplicateValues" dxfId="2" priority="10"/>
  </conditionalFormatting>
  <conditionalFormatting sqref="C206:C207">
    <cfRule type="duplicateValues" dxfId="2" priority="6"/>
  </conditionalFormatting>
  <conditionalFormatting sqref="C208:C215">
    <cfRule type="duplicateValues" dxfId="2" priority="46"/>
  </conditionalFormatting>
  <conditionalFormatting sqref="C127:C130 C124:C125">
    <cfRule type="duplicateValues" dxfId="2" priority="31"/>
  </conditionalFormatting>
  <printOptions horizontalCentered="1"/>
  <pageMargins left="0.15748031496063" right="0.748031496062992" top="0.196850393700787" bottom="0.196850393700787" header="0.511811023622047" footer="0.196850393700787"/>
  <pageSetup paperSize="9" scale="55" orientation="portrait"/>
  <headerFooter/>
  <colBreaks count="1" manualBreakCount="1">
    <brk id="17" max="1048575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1 1 8 B 6 F 2 5 4 6 9 8 1 4 C 8 2 1 7 F 4 B 3 9 4 5 B D A A 8 "   m a : c o n t e n t T y p e V e r s i o n = " 1 5 "   m a : c o n t e n t T y p e D e s c r i p t i o n = " C r e a t e   a   n e w   d o c u m e n t . "   m a : c o n t e n t T y p e S c o p e = " "   m a : v e r s i o n I D = " 3 9 0 7 e a f 6 b 0 6 0 a 7 f 8 d 9 f 6 0 2 1 6 2 1 6 a e 6 e f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4 3 e 8 6 b 7 d 7 3 c 6 3 e 0 4 1 8 5 b 7 1 e b 8 1 1 a b c 5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3 0 8 d 6 d 7 - 3 a 8 6 - 4 6 b 3 - b a f b - 7 c 2 9 c 6 4 4 b 3 5 3 "   x m l n s : n s 3 = " f 6 f 2 1 4 2 6 - 9 4 8 9 - 4 b a 3 - b 1 2 3 - 9 1 9 6 5 b c 8 4 6 d 8 " >  
 < x s d : i m p o r t   n a m e s p a c e = " 2 3 0 8 d 6 d 7 - 3 a 8 6 - 4 6 b 3 - b a f b - 7 c 2 9 c 6 4 4 b 3 5 3 " / >  
 < x s d : i m p o r t   n a m e s p a c e = " f 6 f 2 1 4 2 6 - 9 4 8 9 - 4 b a 3 - b 1 2 3 - 9 1 9 6 5 b c 8 4 6 d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L o c a t i o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3 0 8 d 6 d 7 - 3 a 8 6 - 4 6 b 3 - b a f b - 7 c 2 9 c 6 4 4 b 3 5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d 4 b 8 7 2 7 2 - f 4 3 d - 4 7 1 6 - b 4 d a - 2 b 0 5 0 f 1 0 1 5 8 3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1 9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L o c a t i o n "   m a : i n d e x = " 2 2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f 6 f 2 1 4 2 6 - 9 4 8 9 - 4 b a 3 - b 1 2 3 - 9 1 9 6 5 b c 8 4 6 d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0 8 c 0 c 9 8 1 - 7 b 6 b - 4 2 8 2 - 9 a 7 c - 1 8 3 5 6 a 6 7 c 6 f 8 } "   m a : i n t e r n a l N a m e = " T a x C a t c h A l l "   m a : s h o w F i e l d = " C a t c h A l l D a t a "   m a : w e b = " f 6 f 2 1 4 2 6 - 9 4 8 9 - 4 b a 3 - b 1 2 3 - 9 1 9 6 5 b c 8 4 6 d 8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F8C228E-EB30-40D5-B0E1-02857E0B4C58}">
  <ds:schemaRefs/>
</ds:datastoreItem>
</file>

<file path=customXml/itemProps2.xml><?xml version="1.0" encoding="utf-8"?>
<ds:datastoreItem xmlns:ds="http://schemas.openxmlformats.org/officeDocument/2006/customXml" ds:itemID="{B53EC1A2-28D2-4282-9946-AC2F981D1C0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ORDER SUMMARY </vt:lpstr>
      <vt:lpstr>UK</vt:lpstr>
      <vt:lpstr>US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Szymczak</dc:creator>
  <cp:lastModifiedBy>沈益</cp:lastModifiedBy>
  <dcterms:created xsi:type="dcterms:W3CDTF">2024-09-19T15:18:00Z</dcterms:created>
  <cp:lastPrinted>2025-12-26T05:17:00Z</cp:lastPrinted>
  <dcterms:modified xsi:type="dcterms:W3CDTF">2026-01-10T05:56:55Z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93A0E917D2AD4F66A57978580BA4BB8F_13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