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Sheet1!$A$1:$X$60</definedName>
    <definedName name="_xlnm.Print_Area" localSheetId="2">Sheet3!$A$1:$T$4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<sst xmlns="http://schemas.openxmlformats.org/spreadsheetml/2006/main" count="401" uniqueCount="74">
  <si>
    <t>款号</t>
  </si>
  <si>
    <r>
      <rPr>
        <b/>
        <sz val="22"/>
        <rFont val="Arial"/>
        <charset val="134"/>
      </rPr>
      <t>PO</t>
    </r>
    <r>
      <rPr>
        <b/>
        <sz val="22"/>
        <rFont val="宋体"/>
        <charset val="134"/>
      </rPr>
      <t>号</t>
    </r>
  </si>
  <si>
    <t>颜色</t>
  </si>
  <si>
    <t>尺码</t>
  </si>
  <si>
    <t>配比小计</t>
  </si>
  <si>
    <t>每箱配比数</t>
  </si>
  <si>
    <t xml:space="preserve">每箱件数 </t>
  </si>
  <si>
    <t>成衣
重量</t>
  </si>
  <si>
    <t>成箱
净重</t>
  </si>
  <si>
    <t>成衣
毛重</t>
  </si>
  <si>
    <t>箱数</t>
  </si>
  <si>
    <t>箱号</t>
  </si>
  <si>
    <t>纸箱尺寸</t>
  </si>
  <si>
    <t>合计</t>
  </si>
  <si>
    <t>国家</t>
  </si>
  <si>
    <t>Style No.
Article Number</t>
  </si>
  <si>
    <t>Po No</t>
  </si>
  <si>
    <t>Color code</t>
  </si>
  <si>
    <t>XS</t>
  </si>
  <si>
    <t>S</t>
  </si>
  <si>
    <t>M</t>
  </si>
  <si>
    <t>L</t>
  </si>
  <si>
    <t>XL</t>
  </si>
  <si>
    <t>XXL</t>
  </si>
  <si>
    <t>XXXL</t>
  </si>
  <si>
    <t>QTY in a blister</t>
  </si>
  <si>
    <t>Total blister</t>
  </si>
  <si>
    <t>Lot in each carton</t>
  </si>
  <si>
    <t>LOt weight</t>
  </si>
  <si>
    <t>NW</t>
  </si>
  <si>
    <t>GW</t>
  </si>
  <si>
    <t>Carton Qty</t>
  </si>
  <si>
    <t>Box Number</t>
  </si>
  <si>
    <t>Carton Size</t>
  </si>
  <si>
    <t>TTL</t>
  </si>
  <si>
    <t>Country</t>
  </si>
  <si>
    <t>箱贴</t>
  </si>
  <si>
    <t>E9248AX</t>
  </si>
  <si>
    <t>BK27-BLACK</t>
  </si>
  <si>
    <t>~</t>
  </si>
  <si>
    <t>60*40*40</t>
  </si>
  <si>
    <t>TURKEY</t>
  </si>
  <si>
    <t>KH440-LTKHAKI</t>
  </si>
  <si>
    <t>纸箱箱规</t>
  </si>
  <si>
    <t>数量</t>
  </si>
  <si>
    <t>重量</t>
  </si>
  <si>
    <t>单件重量+胶袋</t>
  </si>
  <si>
    <t>配比件数</t>
  </si>
  <si>
    <t>NV175-NAVY</t>
  </si>
  <si>
    <t>1.3KG</t>
  </si>
  <si>
    <t>7件</t>
  </si>
  <si>
    <t>2件</t>
  </si>
  <si>
    <t>60*40*60</t>
  </si>
  <si>
    <t>1.63KG</t>
  </si>
  <si>
    <t>60*40*30</t>
  </si>
  <si>
    <t>1.1KG</t>
  </si>
  <si>
    <t>E9249AX</t>
  </si>
  <si>
    <t>60*40*20</t>
  </si>
  <si>
    <t>0.95KG</t>
  </si>
  <si>
    <t>60*40*10</t>
  </si>
  <si>
    <t>0.8KG</t>
  </si>
  <si>
    <t>E9250AX</t>
  </si>
  <si>
    <t>ECOM</t>
  </si>
  <si>
    <t>KH440-LTKHAHI</t>
  </si>
  <si>
    <t>9248第三批出货明细/THIRD LOT ORDER QUANITITY</t>
  </si>
  <si>
    <t>颜色/COLOUR</t>
  </si>
  <si>
    <t>总共</t>
  </si>
  <si>
    <t>黑色/BLACK</t>
  </si>
  <si>
    <t>卡其绿/KHAKI</t>
  </si>
  <si>
    <t>藏青色/NAVY</t>
  </si>
  <si>
    <r>
      <rPr>
        <b/>
        <sz val="28"/>
        <rFont val="Arial"/>
        <charset val="134"/>
      </rPr>
      <t>PO</t>
    </r>
    <r>
      <rPr>
        <b/>
        <sz val="28"/>
        <rFont val="宋体"/>
        <charset val="134"/>
      </rPr>
      <t>号</t>
    </r>
  </si>
  <si>
    <t>G9107AX</t>
  </si>
  <si>
    <t>BG501 - BEIGE</t>
  </si>
  <si>
    <t>60*70*38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</si>
</sst>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36"/>
      <color rgb="FFFF0000"/>
      <name val="宋体"/>
      <charset val="134"/>
      <scheme val="minor"/>
    </font>
    <font>
      <b/>
      <sz val="28"/>
      <name val="Calibri"/>
      <charset val="134"/>
    </font>
    <font>
      <b/>
      <sz val="36"/>
      <color rgb="FFFF0000"/>
      <name val="Calibri"/>
      <charset val="134"/>
    </font>
    <font>
      <b/>
      <sz val="28"/>
      <name val="宋体"/>
      <charset val="134"/>
    </font>
    <font>
      <b/>
      <sz val="28"/>
      <name val="Arial"/>
      <charset val="134"/>
    </font>
    <font>
      <b/>
      <sz val="36"/>
      <color rgb="FFFF0000"/>
      <name val="宋体"/>
      <charset val="134"/>
    </font>
    <font>
      <b/>
      <sz val="28"/>
      <color rgb="FF000000"/>
      <name val="Arial"/>
      <charset val="134"/>
    </font>
    <font>
      <b/>
      <sz val="28"/>
      <color theme="1"/>
      <name val="Arial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Calibri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22"/>
      <color rgb="FF000000"/>
      <name val="Arial"/>
      <charset val="134"/>
    </font>
    <font>
      <b/>
      <sz val="22"/>
      <color theme="1"/>
      <name val="Arial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9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0"/>
  <sheetViews>
    <sheetView zoomScale="30" zoomScaleNormal="30" zoomScaleSheetLayoutView="40" topLeftCell="A48" workbookViewId="0">
      <selection activeCell="G64" sqref="G64"/>
    </sheetView>
  </sheetViews>
  <sheetFormatPr defaultColWidth="9" defaultRowHeight="75" customHeight="1"/>
  <cols>
    <col min="1" max="1" width="33" style="35" customWidth="1"/>
    <col min="2" max="2" width="22.75" style="35" customWidth="1"/>
    <col min="3" max="3" width="43.875" style="35" customWidth="1"/>
    <col min="4" max="4" width="15.25" style="35" customWidth="1"/>
    <col min="5" max="5" width="14.75" style="35" customWidth="1"/>
    <col min="6" max="7" width="12.5" style="35" customWidth="1"/>
    <col min="8" max="8" width="13.625" style="35" customWidth="1"/>
    <col min="9" max="9" width="14.125" style="35" customWidth="1"/>
    <col min="10" max="10" width="12.375" style="35" customWidth="1"/>
    <col min="11" max="11" width="13.625" style="35" customWidth="1"/>
    <col min="12" max="12" width="11.5" style="35" customWidth="1"/>
    <col min="13" max="13" width="15.125" style="35" customWidth="1"/>
    <col min="14" max="14" width="20.125" style="35" customWidth="1"/>
    <col min="15" max="15" width="20.375" style="35" customWidth="1"/>
    <col min="16" max="16" width="19.25" style="35" customWidth="1"/>
    <col min="17" max="17" width="19" style="35" customWidth="1"/>
    <col min="18" max="18" width="21.5" style="35" customWidth="1"/>
    <col min="19" max="19" width="10.875" style="35" customWidth="1"/>
    <col min="20" max="20" width="21.125" style="35" customWidth="1"/>
    <col min="21" max="21" width="32.625" style="35" customWidth="1"/>
    <col min="22" max="22" width="18.375" style="35" customWidth="1"/>
    <col min="23" max="23" width="34.875" style="35" customWidth="1"/>
    <col min="24" max="24" width="18.875" style="35" customWidth="1"/>
    <col min="25" max="25" width="19.125" style="35" customWidth="1"/>
    <col min="26" max="26" width="14" style="35" customWidth="1"/>
    <col min="27" max="27" width="13" style="35" customWidth="1"/>
    <col min="28" max="28" width="9" style="35"/>
    <col min="29" max="31" width="9.25" style="35" customWidth="1"/>
    <col min="32" max="16384" width="9" style="35"/>
  </cols>
  <sheetData>
    <row r="1" ht="31.5" customHeight="1" spans="1:3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customHeight="1" spans="1:31">
      <c r="A2" s="37" t="s">
        <v>0</v>
      </c>
      <c r="B2" s="38" t="s">
        <v>1</v>
      </c>
      <c r="C2" s="37" t="s">
        <v>2</v>
      </c>
      <c r="D2" s="39" t="s">
        <v>3</v>
      </c>
      <c r="E2" s="39"/>
      <c r="F2" s="39"/>
      <c r="G2" s="39"/>
      <c r="H2" s="39"/>
      <c r="I2" s="39"/>
      <c r="J2" s="39"/>
      <c r="K2" s="37" t="s">
        <v>4</v>
      </c>
      <c r="L2" s="37" t="s">
        <v>5</v>
      </c>
      <c r="M2" s="37" t="s">
        <v>6</v>
      </c>
      <c r="N2" s="40" t="s">
        <v>7</v>
      </c>
      <c r="O2" s="40" t="s">
        <v>8</v>
      </c>
      <c r="P2" s="40" t="s">
        <v>9</v>
      </c>
      <c r="Q2" s="37" t="s">
        <v>10</v>
      </c>
      <c r="R2" s="41" t="s">
        <v>11</v>
      </c>
      <c r="S2" s="39"/>
      <c r="T2" s="42"/>
      <c r="U2" s="37" t="s">
        <v>12</v>
      </c>
      <c r="V2" s="37" t="s">
        <v>13</v>
      </c>
      <c r="W2" s="37" t="s">
        <v>14</v>
      </c>
      <c r="X2" s="37"/>
    </row>
    <row r="3" customHeight="1" spans="1:31">
      <c r="A3" s="43" t="s">
        <v>15</v>
      </c>
      <c r="B3" s="43" t="s">
        <v>16</v>
      </c>
      <c r="C3" s="43" t="s">
        <v>17</v>
      </c>
      <c r="D3" s="44" t="s">
        <v>18</v>
      </c>
      <c r="E3" s="45" t="s">
        <v>19</v>
      </c>
      <c r="F3" s="45" t="s">
        <v>20</v>
      </c>
      <c r="G3" s="45" t="s">
        <v>21</v>
      </c>
      <c r="H3" s="45" t="s">
        <v>22</v>
      </c>
      <c r="I3" s="46" t="s">
        <v>23</v>
      </c>
      <c r="J3" s="47" t="s">
        <v>24</v>
      </c>
      <c r="K3" s="43" t="s">
        <v>25</v>
      </c>
      <c r="L3" s="43" t="s">
        <v>26</v>
      </c>
      <c r="M3" s="38" t="s">
        <v>27</v>
      </c>
      <c r="N3" s="48" t="s">
        <v>28</v>
      </c>
      <c r="O3" s="48" t="s">
        <v>29</v>
      </c>
      <c r="P3" s="48" t="s">
        <v>30</v>
      </c>
      <c r="Q3" s="38" t="s">
        <v>31</v>
      </c>
      <c r="R3" s="49" t="s">
        <v>32</v>
      </c>
      <c r="S3" s="50"/>
      <c r="T3" s="51"/>
      <c r="U3" s="38" t="s">
        <v>33</v>
      </c>
      <c r="V3" s="43" t="s">
        <v>34</v>
      </c>
      <c r="W3" s="38" t="s">
        <v>35</v>
      </c>
      <c r="X3" s="37" t="s">
        <v>36</v>
      </c>
    </row>
    <row r="4" customHeight="1" spans="1:31">
      <c r="A4" s="52" t="s">
        <v>37</v>
      </c>
      <c r="B4" s="53">
        <v>1569853</v>
      </c>
      <c r="C4" s="52" t="s">
        <v>38</v>
      </c>
      <c r="D4" s="53"/>
      <c r="E4" s="53">
        <v>1</v>
      </c>
      <c r="F4" s="53">
        <v>2</v>
      </c>
      <c r="G4" s="53">
        <v>2</v>
      </c>
      <c r="H4" s="53">
        <v>1</v>
      </c>
      <c r="I4" s="53">
        <v>1</v>
      </c>
      <c r="J4" s="53"/>
      <c r="K4" s="52">
        <v>7</v>
      </c>
      <c r="L4" s="52">
        <v>1</v>
      </c>
      <c r="M4" s="54">
        <f>K4*L4</f>
        <v>7</v>
      </c>
      <c r="N4" s="55">
        <v>7.53</v>
      </c>
      <c r="O4" s="56">
        <v>7.53</v>
      </c>
      <c r="P4" s="56">
        <v>8.93</v>
      </c>
      <c r="Q4" s="57">
        <v>730</v>
      </c>
      <c r="R4" s="57">
        <v>1</v>
      </c>
      <c r="S4" s="57" t="s">
        <v>39</v>
      </c>
      <c r="T4" s="57">
        <v>730</v>
      </c>
      <c r="U4" s="57" t="s">
        <v>40</v>
      </c>
      <c r="V4" s="58">
        <f>Q4*M4</f>
        <v>5110</v>
      </c>
      <c r="W4" s="59" t="s">
        <v>41</v>
      </c>
      <c r="X4" s="60">
        <f>Q4*2</f>
        <v>1460</v>
      </c>
    </row>
    <row r="5" customHeight="1" spans="1:31">
      <c r="A5" s="52" t="s">
        <v>37</v>
      </c>
      <c r="B5" s="53">
        <v>1569853</v>
      </c>
      <c r="C5" s="52" t="s">
        <v>42</v>
      </c>
      <c r="D5" s="53"/>
      <c r="E5" s="53">
        <v>1</v>
      </c>
      <c r="F5" s="53">
        <v>2</v>
      </c>
      <c r="G5" s="53">
        <v>2</v>
      </c>
      <c r="H5" s="53">
        <v>1</v>
      </c>
      <c r="I5" s="53">
        <v>1</v>
      </c>
      <c r="J5" s="53"/>
      <c r="K5" s="52">
        <v>7</v>
      </c>
      <c r="L5" s="52">
        <v>1</v>
      </c>
      <c r="M5" s="54">
        <f t="shared" ref="M5:M6" si="0">K5*L5</f>
        <v>7</v>
      </c>
      <c r="N5" s="55">
        <v>7.53</v>
      </c>
      <c r="O5" s="56">
        <v>7.53</v>
      </c>
      <c r="P5" s="56">
        <v>8.93</v>
      </c>
      <c r="Q5" s="57">
        <v>720</v>
      </c>
      <c r="R5" s="57">
        <v>731</v>
      </c>
      <c r="S5" s="57" t="s">
        <v>39</v>
      </c>
      <c r="T5" s="57">
        <v>1450</v>
      </c>
      <c r="U5" s="57" t="s">
        <v>40</v>
      </c>
      <c r="V5" s="58">
        <f>M5*Q5</f>
        <v>5040</v>
      </c>
      <c r="W5" s="59" t="s">
        <v>41</v>
      </c>
      <c r="X5" s="60">
        <f t="shared" ref="X5:X45" si="1">Q5*2</f>
        <v>1440</v>
      </c>
      <c r="Y5" s="33" t="s">
        <v>43</v>
      </c>
      <c r="Z5" s="33" t="s">
        <v>44</v>
      </c>
      <c r="AA5" s="33" t="s">
        <v>45</v>
      </c>
      <c r="AB5" s="61" t="s">
        <v>46</v>
      </c>
      <c r="AC5" s="61"/>
      <c r="AD5" s="33" t="s">
        <v>47</v>
      </c>
      <c r="AE5" s="33"/>
    </row>
    <row r="6" customHeight="1" spans="1:31">
      <c r="A6" s="52" t="s">
        <v>37</v>
      </c>
      <c r="B6" s="53">
        <v>1569853</v>
      </c>
      <c r="C6" s="52" t="s">
        <v>48</v>
      </c>
      <c r="D6" s="53"/>
      <c r="E6" s="53">
        <v>1</v>
      </c>
      <c r="F6" s="53">
        <v>2</v>
      </c>
      <c r="G6" s="53">
        <v>2</v>
      </c>
      <c r="H6" s="53">
        <v>1</v>
      </c>
      <c r="I6" s="53">
        <v>1</v>
      </c>
      <c r="J6" s="53"/>
      <c r="K6" s="52">
        <v>7</v>
      </c>
      <c r="L6" s="52">
        <v>1</v>
      </c>
      <c r="M6" s="54">
        <f t="shared" si="0"/>
        <v>7</v>
      </c>
      <c r="N6" s="55">
        <v>7.53</v>
      </c>
      <c r="O6" s="56">
        <v>7.53</v>
      </c>
      <c r="P6" s="56">
        <v>8.93</v>
      </c>
      <c r="Q6" s="57">
        <v>530</v>
      </c>
      <c r="R6" s="56">
        <v>1451</v>
      </c>
      <c r="S6" s="56" t="s">
        <v>39</v>
      </c>
      <c r="T6" s="56">
        <v>1980</v>
      </c>
      <c r="U6" s="57" t="s">
        <v>40</v>
      </c>
      <c r="V6" s="58">
        <f>Q6*M6</f>
        <v>3710</v>
      </c>
      <c r="W6" s="59" t="s">
        <v>41</v>
      </c>
      <c r="X6" s="60">
        <f t="shared" si="1"/>
        <v>1060</v>
      </c>
      <c r="Y6" s="33" t="s">
        <v>40</v>
      </c>
      <c r="Z6" s="33">
        <v>1987</v>
      </c>
      <c r="AA6" s="33" t="s">
        <v>49</v>
      </c>
      <c r="AB6" s="33"/>
      <c r="AC6" s="33"/>
      <c r="AD6" s="33" t="s">
        <v>50</v>
      </c>
      <c r="AE6" s="33" t="s">
        <v>51</v>
      </c>
    </row>
    <row r="7" customHeight="1" spans="1:31">
      <c r="A7" s="52"/>
      <c r="B7" s="53"/>
      <c r="C7" s="52"/>
      <c r="D7" s="53"/>
      <c r="E7" s="53"/>
      <c r="F7" s="53"/>
      <c r="G7" s="53"/>
      <c r="H7" s="53"/>
      <c r="I7" s="53"/>
      <c r="J7" s="53"/>
      <c r="K7" s="52"/>
      <c r="L7" s="52"/>
      <c r="M7" s="54"/>
      <c r="N7" s="55"/>
      <c r="O7" s="56"/>
      <c r="P7" s="56"/>
      <c r="Q7" s="57"/>
      <c r="R7" s="56"/>
      <c r="S7" s="56"/>
      <c r="T7" s="56"/>
      <c r="U7" s="57"/>
      <c r="V7" s="58"/>
      <c r="W7" s="59"/>
      <c r="X7" s="60"/>
      <c r="Y7" s="33" t="s">
        <v>52</v>
      </c>
      <c r="Z7" s="33">
        <v>365</v>
      </c>
      <c r="AA7" s="33" t="s">
        <v>53</v>
      </c>
      <c r="AB7" s="33" t="s">
        <v>18</v>
      </c>
      <c r="AC7" s="33">
        <v>1.02</v>
      </c>
      <c r="AD7" s="33"/>
      <c r="AE7" s="33">
        <f>AC7*2</f>
        <v>2.04</v>
      </c>
    </row>
    <row r="8" customHeight="1" spans="1:31">
      <c r="A8" s="52" t="s">
        <v>37</v>
      </c>
      <c r="B8" s="53">
        <v>1569859</v>
      </c>
      <c r="C8" s="52" t="s">
        <v>38</v>
      </c>
      <c r="D8" s="53">
        <v>2</v>
      </c>
      <c r="E8" s="53"/>
      <c r="F8" s="53"/>
      <c r="G8" s="53"/>
      <c r="H8" s="53"/>
      <c r="I8" s="53"/>
      <c r="J8" s="53"/>
      <c r="K8" s="52">
        <v>2</v>
      </c>
      <c r="L8" s="52">
        <v>6</v>
      </c>
      <c r="M8" s="54">
        <v>12</v>
      </c>
      <c r="N8" s="55">
        <v>2.04</v>
      </c>
      <c r="O8" s="56">
        <f t="shared" ref="O8:O18" si="2">N8*L8</f>
        <v>12.24</v>
      </c>
      <c r="P8" s="56">
        <f>O8+1.63</f>
        <v>13.87</v>
      </c>
      <c r="Q8" s="57">
        <v>1</v>
      </c>
      <c r="R8" s="56">
        <v>1</v>
      </c>
      <c r="S8" s="56" t="s">
        <v>39</v>
      </c>
      <c r="T8" s="56">
        <v>1</v>
      </c>
      <c r="U8" s="57" t="s">
        <v>52</v>
      </c>
      <c r="V8" s="58">
        <f t="shared" ref="V8:V13" si="3">Q8*M8</f>
        <v>12</v>
      </c>
      <c r="W8" s="59" t="s">
        <v>41</v>
      </c>
      <c r="X8" s="60">
        <f t="shared" si="1"/>
        <v>2</v>
      </c>
      <c r="Y8" s="33" t="s">
        <v>54</v>
      </c>
      <c r="Z8" s="33">
        <v>8</v>
      </c>
      <c r="AA8" s="33" t="s">
        <v>55</v>
      </c>
      <c r="AB8" s="33" t="s">
        <v>19</v>
      </c>
      <c r="AC8" s="33">
        <v>1.09</v>
      </c>
      <c r="AD8" s="33">
        <v>1.09</v>
      </c>
      <c r="AE8" s="33">
        <f t="shared" ref="AE8:AE13" si="4">AC8*2</f>
        <v>2.18</v>
      </c>
    </row>
    <row r="9" customHeight="1" spans="1:31">
      <c r="A9" s="52" t="s">
        <v>56</v>
      </c>
      <c r="B9" s="53">
        <v>1569859</v>
      </c>
      <c r="C9" s="52" t="s">
        <v>38</v>
      </c>
      <c r="D9" s="53">
        <v>2</v>
      </c>
      <c r="E9" s="53"/>
      <c r="F9" s="53"/>
      <c r="G9" s="53"/>
      <c r="H9" s="53"/>
      <c r="I9" s="53"/>
      <c r="J9" s="53"/>
      <c r="K9" s="52">
        <v>2</v>
      </c>
      <c r="L9" s="52">
        <v>3</v>
      </c>
      <c r="M9" s="54">
        <v>6</v>
      </c>
      <c r="N9" s="55">
        <v>2.04</v>
      </c>
      <c r="O9" s="56">
        <f t="shared" si="2"/>
        <v>6.12</v>
      </c>
      <c r="P9" s="56">
        <f>O9+1.1</f>
        <v>7.22</v>
      </c>
      <c r="Q9" s="57">
        <v>1</v>
      </c>
      <c r="R9" s="56">
        <v>2</v>
      </c>
      <c r="S9" s="56" t="s">
        <v>39</v>
      </c>
      <c r="T9" s="56">
        <v>2</v>
      </c>
      <c r="U9" s="57" t="s">
        <v>54</v>
      </c>
      <c r="V9" s="58">
        <f t="shared" si="3"/>
        <v>6</v>
      </c>
      <c r="W9" s="59" t="s">
        <v>41</v>
      </c>
      <c r="X9" s="60">
        <f t="shared" si="1"/>
        <v>2</v>
      </c>
      <c r="Y9" s="33" t="s">
        <v>57</v>
      </c>
      <c r="Z9" s="33">
        <v>5</v>
      </c>
      <c r="AA9" s="33" t="s">
        <v>58</v>
      </c>
      <c r="AB9" s="33" t="s">
        <v>20</v>
      </c>
      <c r="AC9" s="33">
        <v>1.14</v>
      </c>
      <c r="AD9" s="33">
        <v>2.28</v>
      </c>
      <c r="AE9" s="33">
        <f t="shared" si="4"/>
        <v>2.28</v>
      </c>
    </row>
    <row r="10" customHeight="1" spans="1:31">
      <c r="A10" s="52" t="s">
        <v>37</v>
      </c>
      <c r="B10" s="53">
        <v>1569859</v>
      </c>
      <c r="C10" s="52" t="s">
        <v>38</v>
      </c>
      <c r="D10" s="53"/>
      <c r="E10" s="53"/>
      <c r="F10" s="53"/>
      <c r="G10" s="53"/>
      <c r="H10" s="53"/>
      <c r="I10" s="53"/>
      <c r="J10" s="53">
        <v>2</v>
      </c>
      <c r="K10" s="52">
        <v>2</v>
      </c>
      <c r="L10" s="52">
        <v>6</v>
      </c>
      <c r="M10" s="62">
        <f>K10*L10</f>
        <v>12</v>
      </c>
      <c r="N10" s="55">
        <v>3.27</v>
      </c>
      <c r="O10" s="56">
        <f t="shared" si="2"/>
        <v>19.62</v>
      </c>
      <c r="P10" s="56">
        <f>O10+1.63</f>
        <v>21.25</v>
      </c>
      <c r="Q10" s="57">
        <v>21</v>
      </c>
      <c r="R10" s="56">
        <v>3</v>
      </c>
      <c r="S10" s="56" t="s">
        <v>39</v>
      </c>
      <c r="T10" s="56">
        <v>23</v>
      </c>
      <c r="U10" s="57" t="s">
        <v>52</v>
      </c>
      <c r="V10" s="58">
        <f t="shared" si="3"/>
        <v>252</v>
      </c>
      <c r="W10" s="59" t="s">
        <v>41</v>
      </c>
      <c r="X10" s="60">
        <f t="shared" si="1"/>
        <v>42</v>
      </c>
      <c r="Y10" s="33" t="s">
        <v>59</v>
      </c>
      <c r="Z10" s="33">
        <v>5</v>
      </c>
      <c r="AA10" s="33" t="s">
        <v>60</v>
      </c>
      <c r="AB10" s="33" t="s">
        <v>21</v>
      </c>
      <c r="AC10" s="33">
        <v>1.2</v>
      </c>
      <c r="AD10" s="33">
        <v>2.4</v>
      </c>
      <c r="AE10" s="33">
        <f t="shared" si="4"/>
        <v>2.4</v>
      </c>
    </row>
    <row r="11" customHeight="1" spans="1:31">
      <c r="A11" s="52" t="s">
        <v>37</v>
      </c>
      <c r="B11" s="53">
        <v>1569859</v>
      </c>
      <c r="C11" s="52" t="s">
        <v>38</v>
      </c>
      <c r="D11" s="53"/>
      <c r="E11" s="53"/>
      <c r="F11" s="53"/>
      <c r="G11" s="53"/>
      <c r="H11" s="53"/>
      <c r="I11" s="53"/>
      <c r="J11" s="53">
        <v>2</v>
      </c>
      <c r="K11" s="52">
        <v>2</v>
      </c>
      <c r="L11" s="52">
        <v>4</v>
      </c>
      <c r="M11" s="62">
        <f>K11*L11</f>
        <v>8</v>
      </c>
      <c r="N11" s="55">
        <v>3.27</v>
      </c>
      <c r="O11" s="56">
        <f t="shared" si="2"/>
        <v>13.08</v>
      </c>
      <c r="P11" s="56">
        <f>O11+1.3</f>
        <v>14.38</v>
      </c>
      <c r="Q11" s="57">
        <v>1</v>
      </c>
      <c r="R11" s="56">
        <v>24</v>
      </c>
      <c r="S11" s="56" t="s">
        <v>39</v>
      </c>
      <c r="T11" s="56">
        <v>24</v>
      </c>
      <c r="U11" s="57" t="s">
        <v>40</v>
      </c>
      <c r="V11" s="58">
        <f t="shared" si="3"/>
        <v>8</v>
      </c>
      <c r="W11" s="59" t="s">
        <v>41</v>
      </c>
      <c r="X11" s="60">
        <f t="shared" si="1"/>
        <v>2</v>
      </c>
      <c r="Y11" s="33" t="s">
        <v>13</v>
      </c>
      <c r="Z11" s="33">
        <f>SUM(Z6:Z10)</f>
        <v>2370</v>
      </c>
      <c r="AA11" s="33"/>
      <c r="AB11" s="33" t="s">
        <v>22</v>
      </c>
      <c r="AC11" s="33">
        <v>1.25</v>
      </c>
      <c r="AD11" s="33">
        <v>1.25</v>
      </c>
      <c r="AE11" s="33">
        <f t="shared" si="4"/>
        <v>2.5</v>
      </c>
    </row>
    <row r="12" customHeight="1" spans="1:31">
      <c r="A12" s="52" t="s">
        <v>56</v>
      </c>
      <c r="B12" s="53">
        <v>1569859</v>
      </c>
      <c r="C12" s="52" t="s">
        <v>38</v>
      </c>
      <c r="D12" s="53"/>
      <c r="E12" s="53"/>
      <c r="F12" s="53"/>
      <c r="G12" s="53">
        <v>2</v>
      </c>
      <c r="H12" s="53"/>
      <c r="I12" s="53"/>
      <c r="J12" s="53"/>
      <c r="K12" s="52">
        <v>2</v>
      </c>
      <c r="L12" s="52">
        <v>6</v>
      </c>
      <c r="M12" s="62">
        <v>12</v>
      </c>
      <c r="N12" s="55">
        <v>2.4</v>
      </c>
      <c r="O12" s="56">
        <f t="shared" si="2"/>
        <v>14.4</v>
      </c>
      <c r="P12" s="56">
        <f>O12+1.63</f>
        <v>16.03</v>
      </c>
      <c r="Q12" s="57">
        <v>58</v>
      </c>
      <c r="R12" s="56">
        <v>25</v>
      </c>
      <c r="S12" s="56" t="s">
        <v>39</v>
      </c>
      <c r="T12" s="56">
        <v>82</v>
      </c>
      <c r="U12" s="57" t="s">
        <v>52</v>
      </c>
      <c r="V12" s="58">
        <f t="shared" si="3"/>
        <v>696</v>
      </c>
      <c r="W12" s="59" t="s">
        <v>41</v>
      </c>
      <c r="X12" s="60">
        <f t="shared" si="1"/>
        <v>116</v>
      </c>
      <c r="Y12" s="33"/>
      <c r="Z12" s="33"/>
      <c r="AA12" s="33"/>
      <c r="AB12" s="33" t="s">
        <v>23</v>
      </c>
      <c r="AC12" s="33">
        <v>1.3</v>
      </c>
      <c r="AD12" s="33">
        <v>1.3</v>
      </c>
      <c r="AE12" s="33">
        <f t="shared" si="4"/>
        <v>2.6</v>
      </c>
    </row>
    <row r="13" customHeight="1" spans="1:31">
      <c r="A13" s="52" t="s">
        <v>61</v>
      </c>
      <c r="B13" s="53">
        <v>1569859</v>
      </c>
      <c r="C13" s="52" t="s">
        <v>38</v>
      </c>
      <c r="D13" s="53"/>
      <c r="E13" s="53"/>
      <c r="F13" s="53">
        <v>2</v>
      </c>
      <c r="G13" s="53"/>
      <c r="H13" s="53"/>
      <c r="I13" s="53"/>
      <c r="J13" s="53"/>
      <c r="K13" s="52">
        <v>2</v>
      </c>
      <c r="L13" s="52">
        <v>6</v>
      </c>
      <c r="M13" s="62">
        <v>12</v>
      </c>
      <c r="N13" s="55">
        <v>2.28</v>
      </c>
      <c r="O13" s="56">
        <f t="shared" si="2"/>
        <v>13.68</v>
      </c>
      <c r="P13" s="56">
        <f>O13+1.63</f>
        <v>15.31</v>
      </c>
      <c r="Q13" s="57">
        <v>77</v>
      </c>
      <c r="R13" s="56">
        <v>83</v>
      </c>
      <c r="S13" s="56" t="s">
        <v>39</v>
      </c>
      <c r="T13" s="56">
        <v>159</v>
      </c>
      <c r="U13" s="57" t="s">
        <v>52</v>
      </c>
      <c r="V13" s="58">
        <f t="shared" si="3"/>
        <v>924</v>
      </c>
      <c r="W13" s="59" t="s">
        <v>41</v>
      </c>
      <c r="X13" s="60">
        <f t="shared" si="1"/>
        <v>154</v>
      </c>
      <c r="Y13" s="33"/>
      <c r="Z13" s="33"/>
      <c r="AA13" s="33"/>
      <c r="AB13" s="33" t="s">
        <v>24</v>
      </c>
      <c r="AC13" s="33">
        <v>1.35</v>
      </c>
      <c r="AD13" s="33"/>
      <c r="AE13" s="33">
        <f t="shared" si="4"/>
        <v>2.7</v>
      </c>
    </row>
    <row r="14" customHeight="1" spans="1:31">
      <c r="A14" s="52" t="s">
        <v>56</v>
      </c>
      <c r="B14" s="53">
        <v>1569859</v>
      </c>
      <c r="C14" s="52" t="s">
        <v>38</v>
      </c>
      <c r="D14" s="53"/>
      <c r="E14" s="53"/>
      <c r="F14" s="53">
        <v>2</v>
      </c>
      <c r="G14" s="53"/>
      <c r="H14" s="53"/>
      <c r="I14" s="53"/>
      <c r="J14" s="53"/>
      <c r="K14" s="52">
        <v>2</v>
      </c>
      <c r="L14" s="52">
        <v>1</v>
      </c>
      <c r="M14" s="62">
        <f t="shared" ref="M14" si="5">K14*L14</f>
        <v>2</v>
      </c>
      <c r="N14" s="55">
        <v>2.28</v>
      </c>
      <c r="O14" s="56">
        <f t="shared" si="2"/>
        <v>2.28</v>
      </c>
      <c r="P14" s="56">
        <f>O14+0.95</f>
        <v>3.23</v>
      </c>
      <c r="Q14" s="57">
        <v>1</v>
      </c>
      <c r="R14" s="56">
        <v>160</v>
      </c>
      <c r="S14" s="56" t="s">
        <v>39</v>
      </c>
      <c r="T14" s="56">
        <v>160</v>
      </c>
      <c r="U14" s="63" t="s">
        <v>57</v>
      </c>
      <c r="V14" s="58">
        <f t="shared" ref="V14:V18" si="6">Q14*M14</f>
        <v>2</v>
      </c>
      <c r="W14" s="59" t="s">
        <v>41</v>
      </c>
      <c r="X14" s="60">
        <f t="shared" si="1"/>
        <v>2</v>
      </c>
    </row>
    <row r="15" customHeight="1" spans="1:31">
      <c r="A15" s="52" t="s">
        <v>56</v>
      </c>
      <c r="B15" s="53">
        <v>1569859</v>
      </c>
      <c r="C15" s="52" t="s">
        <v>38</v>
      </c>
      <c r="D15" s="53"/>
      <c r="E15" s="53">
        <v>2</v>
      </c>
      <c r="F15" s="53"/>
      <c r="G15" s="53"/>
      <c r="H15" s="53"/>
      <c r="I15" s="53"/>
      <c r="J15" s="53"/>
      <c r="K15" s="52">
        <v>2</v>
      </c>
      <c r="L15" s="52">
        <v>6</v>
      </c>
      <c r="M15" s="62">
        <v>12</v>
      </c>
      <c r="N15" s="55">
        <v>2.18</v>
      </c>
      <c r="O15" s="56">
        <f t="shared" si="2"/>
        <v>13.08</v>
      </c>
      <c r="P15" s="56">
        <f>O15+1.63</f>
        <v>14.71</v>
      </c>
      <c r="Q15" s="57">
        <v>45</v>
      </c>
      <c r="R15" s="56">
        <v>161</v>
      </c>
      <c r="S15" s="56" t="s">
        <v>39</v>
      </c>
      <c r="T15" s="56">
        <v>205</v>
      </c>
      <c r="U15" s="57" t="s">
        <v>52</v>
      </c>
      <c r="V15" s="58">
        <f t="shared" si="6"/>
        <v>540</v>
      </c>
      <c r="W15" s="59" t="s">
        <v>41</v>
      </c>
      <c r="X15" s="60">
        <f t="shared" si="1"/>
        <v>90</v>
      </c>
    </row>
    <row r="16" customHeight="1" spans="1:31">
      <c r="A16" s="52" t="s">
        <v>56</v>
      </c>
      <c r="B16" s="53">
        <v>1569859</v>
      </c>
      <c r="C16" s="52" t="s">
        <v>38</v>
      </c>
      <c r="D16" s="53"/>
      <c r="E16" s="53"/>
      <c r="F16" s="53"/>
      <c r="G16" s="53"/>
      <c r="H16" s="53">
        <v>2</v>
      </c>
      <c r="I16" s="53"/>
      <c r="J16" s="53"/>
      <c r="K16" s="52">
        <v>2</v>
      </c>
      <c r="L16" s="52">
        <v>6</v>
      </c>
      <c r="M16" s="62">
        <v>12</v>
      </c>
      <c r="N16" s="55">
        <v>2.5</v>
      </c>
      <c r="O16" s="56">
        <f t="shared" si="2"/>
        <v>15</v>
      </c>
      <c r="P16" s="56">
        <f>O16+1.63</f>
        <v>16.63</v>
      </c>
      <c r="Q16" s="57">
        <v>51</v>
      </c>
      <c r="R16" s="56">
        <v>206</v>
      </c>
      <c r="S16" s="56" t="s">
        <v>39</v>
      </c>
      <c r="T16" s="56">
        <v>256</v>
      </c>
      <c r="U16" s="57" t="s">
        <v>52</v>
      </c>
      <c r="V16" s="58">
        <f t="shared" si="6"/>
        <v>612</v>
      </c>
      <c r="W16" s="59" t="s">
        <v>41</v>
      </c>
      <c r="X16" s="60">
        <f t="shared" si="1"/>
        <v>102</v>
      </c>
    </row>
    <row r="17" customHeight="1" spans="1:24">
      <c r="A17" s="52" t="s">
        <v>56</v>
      </c>
      <c r="B17" s="53">
        <v>1569859</v>
      </c>
      <c r="C17" s="52" t="s">
        <v>38</v>
      </c>
      <c r="D17" s="53"/>
      <c r="E17" s="53"/>
      <c r="F17" s="53"/>
      <c r="G17" s="53"/>
      <c r="H17" s="53">
        <v>2</v>
      </c>
      <c r="I17" s="53"/>
      <c r="J17" s="53"/>
      <c r="K17" s="52">
        <v>2</v>
      </c>
      <c r="L17" s="52">
        <v>3</v>
      </c>
      <c r="M17" s="62">
        <v>6</v>
      </c>
      <c r="N17" s="55">
        <v>2.5</v>
      </c>
      <c r="O17" s="56">
        <f t="shared" si="2"/>
        <v>7.5</v>
      </c>
      <c r="P17" s="56">
        <f>O17+1.1</f>
        <v>8.6</v>
      </c>
      <c r="Q17" s="57">
        <v>1</v>
      </c>
      <c r="R17" s="56">
        <v>257</v>
      </c>
      <c r="S17" s="56" t="s">
        <v>39</v>
      </c>
      <c r="T17" s="56">
        <v>257</v>
      </c>
      <c r="U17" s="57" t="s">
        <v>54</v>
      </c>
      <c r="V17" s="58">
        <f t="shared" si="6"/>
        <v>6</v>
      </c>
      <c r="W17" s="59" t="s">
        <v>41</v>
      </c>
      <c r="X17" s="60">
        <f t="shared" si="1"/>
        <v>2</v>
      </c>
    </row>
    <row r="18" customHeight="1" spans="1:24">
      <c r="A18" s="52" t="s">
        <v>56</v>
      </c>
      <c r="B18" s="53">
        <v>1569859</v>
      </c>
      <c r="C18" s="52" t="s">
        <v>38</v>
      </c>
      <c r="D18" s="53"/>
      <c r="E18" s="53"/>
      <c r="F18" s="53"/>
      <c r="G18" s="53"/>
      <c r="H18" s="53"/>
      <c r="I18" s="53">
        <v>2</v>
      </c>
      <c r="J18" s="53"/>
      <c r="K18" s="52">
        <v>2</v>
      </c>
      <c r="L18" s="52">
        <v>6</v>
      </c>
      <c r="M18" s="62">
        <v>12</v>
      </c>
      <c r="N18" s="55">
        <v>2.6</v>
      </c>
      <c r="O18" s="56">
        <f t="shared" si="2"/>
        <v>15.6</v>
      </c>
      <c r="P18" s="56">
        <f>O18+1.63</f>
        <v>17.23</v>
      </c>
      <c r="Q18" s="57">
        <v>15</v>
      </c>
      <c r="R18" s="56">
        <v>258</v>
      </c>
      <c r="S18" s="56" t="s">
        <v>39</v>
      </c>
      <c r="T18" s="56">
        <v>272</v>
      </c>
      <c r="U18" s="57" t="s">
        <v>52</v>
      </c>
      <c r="V18" s="58">
        <f t="shared" si="6"/>
        <v>180</v>
      </c>
      <c r="W18" s="59" t="s">
        <v>41</v>
      </c>
      <c r="X18" s="60">
        <f t="shared" si="1"/>
        <v>30</v>
      </c>
    </row>
    <row r="19" customHeight="1" spans="1:24">
      <c r="A19" s="52"/>
      <c r="B19" s="53"/>
      <c r="C19" s="52"/>
      <c r="D19" s="53"/>
      <c r="E19" s="53"/>
      <c r="F19" s="53"/>
      <c r="G19" s="53"/>
      <c r="H19" s="53"/>
      <c r="I19" s="53"/>
      <c r="J19" s="53"/>
      <c r="K19" s="52"/>
      <c r="L19" s="52"/>
      <c r="M19" s="62"/>
      <c r="N19" s="55"/>
      <c r="O19" s="56"/>
      <c r="P19" s="56"/>
      <c r="Q19" s="57"/>
      <c r="R19" s="56"/>
      <c r="S19" s="56"/>
      <c r="T19" s="56"/>
      <c r="U19" s="57"/>
      <c r="V19" s="58"/>
      <c r="W19" s="59"/>
      <c r="X19" s="60"/>
    </row>
    <row r="20" customHeight="1" spans="1:24">
      <c r="A20" s="52" t="s">
        <v>37</v>
      </c>
      <c r="B20" s="53">
        <v>1569868</v>
      </c>
      <c r="C20" s="52" t="s">
        <v>38</v>
      </c>
      <c r="D20" s="53">
        <v>2</v>
      </c>
      <c r="E20" s="53"/>
      <c r="F20" s="53"/>
      <c r="G20" s="53"/>
      <c r="H20" s="53"/>
      <c r="I20" s="53"/>
      <c r="J20" s="53"/>
      <c r="K20" s="52">
        <v>2</v>
      </c>
      <c r="L20" s="52">
        <v>6</v>
      </c>
      <c r="M20" s="62">
        <v>12</v>
      </c>
      <c r="N20" s="55">
        <v>2.04</v>
      </c>
      <c r="O20" s="56">
        <f>N20*L20</f>
        <v>12.24</v>
      </c>
      <c r="P20" s="56">
        <f>O20+1.63</f>
        <v>13.87</v>
      </c>
      <c r="Q20" s="57">
        <v>1</v>
      </c>
      <c r="R20" s="56">
        <v>1</v>
      </c>
      <c r="S20" s="56" t="s">
        <v>39</v>
      </c>
      <c r="T20" s="56">
        <v>1</v>
      </c>
      <c r="U20" s="57" t="s">
        <v>52</v>
      </c>
      <c r="V20" s="58">
        <v>12</v>
      </c>
      <c r="W20" s="59" t="s">
        <v>62</v>
      </c>
      <c r="X20" s="60">
        <f t="shared" si="1"/>
        <v>2</v>
      </c>
    </row>
    <row r="21" customHeight="1" spans="1:24">
      <c r="A21" s="52" t="s">
        <v>37</v>
      </c>
      <c r="B21" s="53">
        <v>1569868</v>
      </c>
      <c r="C21" s="52" t="s">
        <v>38</v>
      </c>
      <c r="D21" s="53">
        <v>2</v>
      </c>
      <c r="E21" s="53"/>
      <c r="F21" s="53"/>
      <c r="G21" s="53"/>
      <c r="H21" s="53"/>
      <c r="I21" s="53"/>
      <c r="J21" s="53"/>
      <c r="K21" s="52">
        <v>2</v>
      </c>
      <c r="L21" s="52">
        <v>1</v>
      </c>
      <c r="M21" s="62">
        <v>2</v>
      </c>
      <c r="N21" s="55">
        <v>2.04</v>
      </c>
      <c r="O21" s="56">
        <f>N21*L21</f>
        <v>2.04</v>
      </c>
      <c r="P21" s="56">
        <f>O21+0.95</f>
        <v>2.99</v>
      </c>
      <c r="Q21" s="57">
        <v>1</v>
      </c>
      <c r="R21" s="56">
        <v>2</v>
      </c>
      <c r="S21" s="56" t="s">
        <v>39</v>
      </c>
      <c r="T21" s="56">
        <v>2</v>
      </c>
      <c r="U21" s="63" t="s">
        <v>57</v>
      </c>
      <c r="V21" s="58">
        <v>2</v>
      </c>
      <c r="W21" s="59" t="s">
        <v>62</v>
      </c>
      <c r="X21" s="60">
        <f t="shared" si="1"/>
        <v>2</v>
      </c>
    </row>
    <row r="22" customHeight="1" spans="1:24">
      <c r="A22" s="52"/>
      <c r="B22" s="53"/>
      <c r="C22" s="52"/>
      <c r="D22" s="53"/>
      <c r="E22" s="53"/>
      <c r="F22" s="53"/>
      <c r="G22" s="53"/>
      <c r="H22" s="53"/>
      <c r="I22" s="53"/>
      <c r="J22" s="53"/>
      <c r="K22" s="52"/>
      <c r="L22" s="52"/>
      <c r="M22" s="62"/>
      <c r="N22" s="55"/>
      <c r="O22" s="56"/>
      <c r="P22" s="56"/>
      <c r="Q22" s="57"/>
      <c r="R22" s="56"/>
      <c r="S22" s="56"/>
      <c r="T22" s="56"/>
      <c r="U22" s="57"/>
      <c r="V22" s="58"/>
      <c r="W22" s="59"/>
      <c r="X22" s="60"/>
    </row>
    <row r="23" customHeight="1" spans="1:24">
      <c r="A23" s="52" t="s">
        <v>37</v>
      </c>
      <c r="B23" s="53">
        <v>1576544</v>
      </c>
      <c r="C23" s="52" t="s">
        <v>48</v>
      </c>
      <c r="D23" s="53"/>
      <c r="E23" s="53"/>
      <c r="F23" s="53"/>
      <c r="G23" s="53"/>
      <c r="H23" s="53"/>
      <c r="I23" s="53"/>
      <c r="J23" s="53">
        <v>2</v>
      </c>
      <c r="K23" s="52">
        <v>2</v>
      </c>
      <c r="L23" s="52">
        <v>4</v>
      </c>
      <c r="M23" s="62">
        <v>8</v>
      </c>
      <c r="N23" s="55">
        <v>3.27</v>
      </c>
      <c r="O23" s="56">
        <f t="shared" ref="O23:O33" si="7">N23*L23</f>
        <v>13.08</v>
      </c>
      <c r="P23" s="56">
        <f>O23+1.3</f>
        <v>14.38</v>
      </c>
      <c r="Q23" s="57">
        <v>1</v>
      </c>
      <c r="R23" s="56">
        <v>1</v>
      </c>
      <c r="S23" s="56" t="s">
        <v>39</v>
      </c>
      <c r="T23" s="56">
        <v>1</v>
      </c>
      <c r="U23" s="57" t="s">
        <v>40</v>
      </c>
      <c r="V23" s="58">
        <f t="shared" ref="V23:V37" si="8">Q23*M23</f>
        <v>8</v>
      </c>
      <c r="W23" s="59" t="s">
        <v>62</v>
      </c>
      <c r="X23" s="60">
        <f t="shared" si="1"/>
        <v>2</v>
      </c>
    </row>
    <row r="24" customHeight="1" spans="1:24">
      <c r="A24" s="52" t="s">
        <v>37</v>
      </c>
      <c r="B24" s="53">
        <v>1576544</v>
      </c>
      <c r="C24" s="52" t="s">
        <v>48</v>
      </c>
      <c r="D24" s="53"/>
      <c r="E24" s="53"/>
      <c r="F24" s="53"/>
      <c r="G24" s="53">
        <v>2</v>
      </c>
      <c r="H24" s="53"/>
      <c r="I24" s="53"/>
      <c r="J24" s="53"/>
      <c r="K24" s="52">
        <v>2</v>
      </c>
      <c r="L24" s="52">
        <v>6</v>
      </c>
      <c r="M24" s="62">
        <v>12</v>
      </c>
      <c r="N24" s="55">
        <v>2.4</v>
      </c>
      <c r="O24" s="56">
        <f t="shared" si="7"/>
        <v>14.4</v>
      </c>
      <c r="P24" s="56">
        <f>O24+1.63</f>
        <v>16.03</v>
      </c>
      <c r="Q24" s="57">
        <v>6</v>
      </c>
      <c r="R24" s="56">
        <v>2</v>
      </c>
      <c r="S24" s="56" t="s">
        <v>39</v>
      </c>
      <c r="T24" s="56">
        <v>7</v>
      </c>
      <c r="U24" s="57" t="s">
        <v>52</v>
      </c>
      <c r="V24" s="58">
        <f t="shared" si="8"/>
        <v>72</v>
      </c>
      <c r="W24" s="59" t="s">
        <v>62</v>
      </c>
      <c r="X24" s="60">
        <f t="shared" si="1"/>
        <v>12</v>
      </c>
    </row>
    <row r="25" customHeight="1" spans="1:24">
      <c r="A25" s="52" t="s">
        <v>37</v>
      </c>
      <c r="B25" s="53">
        <v>1576544</v>
      </c>
      <c r="C25" s="52" t="s">
        <v>48</v>
      </c>
      <c r="D25" s="53"/>
      <c r="E25" s="53"/>
      <c r="F25" s="53"/>
      <c r="G25" s="53">
        <v>2</v>
      </c>
      <c r="H25" s="53"/>
      <c r="I25" s="53"/>
      <c r="J25" s="53"/>
      <c r="K25" s="52">
        <v>2</v>
      </c>
      <c r="L25" s="52">
        <v>3</v>
      </c>
      <c r="M25" s="62">
        <v>6</v>
      </c>
      <c r="N25" s="55">
        <v>2.4</v>
      </c>
      <c r="O25" s="56">
        <f t="shared" si="7"/>
        <v>7.2</v>
      </c>
      <c r="P25" s="56">
        <f>O25+1.1</f>
        <v>8.3</v>
      </c>
      <c r="Q25" s="57">
        <v>1</v>
      </c>
      <c r="R25" s="56">
        <v>8</v>
      </c>
      <c r="S25" s="56" t="s">
        <v>39</v>
      </c>
      <c r="T25" s="56">
        <v>8</v>
      </c>
      <c r="U25" s="57" t="s">
        <v>54</v>
      </c>
      <c r="V25" s="58">
        <f t="shared" si="8"/>
        <v>6</v>
      </c>
      <c r="W25" s="59" t="s">
        <v>62</v>
      </c>
      <c r="X25" s="60">
        <f t="shared" si="1"/>
        <v>2</v>
      </c>
    </row>
    <row r="26" customHeight="1" spans="1:24">
      <c r="A26" s="52" t="s">
        <v>37</v>
      </c>
      <c r="B26" s="53">
        <v>1576544</v>
      </c>
      <c r="C26" s="52" t="s">
        <v>48</v>
      </c>
      <c r="D26" s="53"/>
      <c r="E26" s="53"/>
      <c r="F26" s="53">
        <v>2</v>
      </c>
      <c r="G26" s="53"/>
      <c r="H26" s="53"/>
      <c r="I26" s="53"/>
      <c r="J26" s="53"/>
      <c r="K26" s="52">
        <v>2</v>
      </c>
      <c r="L26" s="52">
        <v>6</v>
      </c>
      <c r="M26" s="62">
        <v>12</v>
      </c>
      <c r="N26" s="55">
        <v>2.28</v>
      </c>
      <c r="O26" s="56">
        <f t="shared" si="7"/>
        <v>13.68</v>
      </c>
      <c r="P26" s="56">
        <f>O26+1.63</f>
        <v>15.31</v>
      </c>
      <c r="Q26" s="57">
        <v>7</v>
      </c>
      <c r="R26" s="56">
        <v>9</v>
      </c>
      <c r="S26" s="56" t="s">
        <v>39</v>
      </c>
      <c r="T26" s="56">
        <v>15</v>
      </c>
      <c r="U26" s="57" t="s">
        <v>52</v>
      </c>
      <c r="V26" s="58">
        <f t="shared" si="8"/>
        <v>84</v>
      </c>
      <c r="W26" s="59" t="s">
        <v>62</v>
      </c>
      <c r="X26" s="60">
        <f t="shared" si="1"/>
        <v>14</v>
      </c>
    </row>
    <row r="27" customHeight="1" spans="1:24">
      <c r="A27" s="52" t="s">
        <v>37</v>
      </c>
      <c r="B27" s="53">
        <v>1576544</v>
      </c>
      <c r="C27" s="52" t="s">
        <v>48</v>
      </c>
      <c r="D27" s="53"/>
      <c r="E27" s="53"/>
      <c r="F27" s="53">
        <v>2</v>
      </c>
      <c r="G27" s="53"/>
      <c r="H27" s="53"/>
      <c r="I27" s="53"/>
      <c r="J27" s="53"/>
      <c r="K27" s="52">
        <v>2</v>
      </c>
      <c r="L27" s="52">
        <v>2</v>
      </c>
      <c r="M27" s="62">
        <v>4</v>
      </c>
      <c r="N27" s="55">
        <v>2.28</v>
      </c>
      <c r="O27" s="56">
        <f t="shared" si="7"/>
        <v>4.56</v>
      </c>
      <c r="P27" s="56">
        <f>O27+0.95</f>
        <v>5.51</v>
      </c>
      <c r="Q27" s="57">
        <v>1</v>
      </c>
      <c r="R27" s="56">
        <v>16</v>
      </c>
      <c r="S27" s="56" t="s">
        <v>39</v>
      </c>
      <c r="T27" s="56">
        <v>16</v>
      </c>
      <c r="U27" s="57" t="s">
        <v>57</v>
      </c>
      <c r="V27" s="64">
        <f t="shared" si="8"/>
        <v>4</v>
      </c>
      <c r="W27" s="59" t="s">
        <v>62</v>
      </c>
      <c r="X27" s="60">
        <f t="shared" si="1"/>
        <v>2</v>
      </c>
    </row>
    <row r="28" customHeight="1" spans="1:24">
      <c r="A28" s="52" t="s">
        <v>37</v>
      </c>
      <c r="B28" s="53">
        <v>1576544</v>
      </c>
      <c r="C28" s="52" t="s">
        <v>48</v>
      </c>
      <c r="D28" s="53"/>
      <c r="E28" s="53">
        <v>2</v>
      </c>
      <c r="F28" s="53"/>
      <c r="G28" s="53"/>
      <c r="H28" s="53"/>
      <c r="I28" s="53"/>
      <c r="J28" s="53"/>
      <c r="K28" s="52">
        <v>2</v>
      </c>
      <c r="L28" s="52">
        <v>6</v>
      </c>
      <c r="M28" s="62">
        <v>12</v>
      </c>
      <c r="N28" s="55">
        <v>2.18</v>
      </c>
      <c r="O28" s="56">
        <f t="shared" si="7"/>
        <v>13.08</v>
      </c>
      <c r="P28" s="56">
        <f>O28+1.63</f>
        <v>14.71</v>
      </c>
      <c r="Q28" s="57">
        <v>3</v>
      </c>
      <c r="R28" s="56">
        <v>17</v>
      </c>
      <c r="S28" s="56" t="s">
        <v>39</v>
      </c>
      <c r="T28" s="56">
        <v>19</v>
      </c>
      <c r="U28" s="57" t="s">
        <v>52</v>
      </c>
      <c r="V28" s="58">
        <f t="shared" si="8"/>
        <v>36</v>
      </c>
      <c r="W28" s="59" t="s">
        <v>62</v>
      </c>
      <c r="X28" s="60">
        <f t="shared" si="1"/>
        <v>6</v>
      </c>
    </row>
    <row r="29" customHeight="1" spans="1:24">
      <c r="A29" s="52" t="s">
        <v>37</v>
      </c>
      <c r="B29" s="53">
        <v>1576544</v>
      </c>
      <c r="C29" s="52" t="s">
        <v>48</v>
      </c>
      <c r="D29" s="53"/>
      <c r="E29" s="53">
        <v>2</v>
      </c>
      <c r="F29" s="53"/>
      <c r="G29" s="53"/>
      <c r="H29" s="53"/>
      <c r="I29" s="53"/>
      <c r="J29" s="53"/>
      <c r="K29" s="52">
        <v>2</v>
      </c>
      <c r="L29" s="52">
        <v>2</v>
      </c>
      <c r="M29" s="62">
        <v>4</v>
      </c>
      <c r="N29" s="55">
        <v>2.18</v>
      </c>
      <c r="O29" s="56">
        <f t="shared" si="7"/>
        <v>4.36</v>
      </c>
      <c r="P29" s="56">
        <f>O29+0.95</f>
        <v>5.31</v>
      </c>
      <c r="Q29" s="57">
        <v>1</v>
      </c>
      <c r="R29" s="56">
        <v>20</v>
      </c>
      <c r="S29" s="56" t="s">
        <v>39</v>
      </c>
      <c r="T29" s="56">
        <v>20</v>
      </c>
      <c r="U29" s="57" t="s">
        <v>57</v>
      </c>
      <c r="V29" s="64">
        <f t="shared" si="8"/>
        <v>4</v>
      </c>
      <c r="W29" s="59" t="s">
        <v>62</v>
      </c>
      <c r="X29" s="60">
        <f t="shared" si="1"/>
        <v>2</v>
      </c>
    </row>
    <row r="30" customHeight="1" spans="1:24">
      <c r="A30" s="52" t="s">
        <v>37</v>
      </c>
      <c r="B30" s="53">
        <v>1576544</v>
      </c>
      <c r="C30" s="52" t="s">
        <v>48</v>
      </c>
      <c r="D30" s="53"/>
      <c r="E30" s="53"/>
      <c r="F30" s="53"/>
      <c r="G30" s="53"/>
      <c r="H30" s="53">
        <v>2</v>
      </c>
      <c r="I30" s="53"/>
      <c r="J30" s="53"/>
      <c r="K30" s="52">
        <v>2</v>
      </c>
      <c r="L30" s="52">
        <v>6</v>
      </c>
      <c r="M30" s="62">
        <v>12</v>
      </c>
      <c r="N30" s="55">
        <v>2.5</v>
      </c>
      <c r="O30" s="56">
        <f t="shared" si="7"/>
        <v>15</v>
      </c>
      <c r="P30" s="56">
        <f>O30+1.63</f>
        <v>16.63</v>
      </c>
      <c r="Q30" s="57">
        <v>3</v>
      </c>
      <c r="R30" s="56">
        <v>21</v>
      </c>
      <c r="S30" s="56" t="s">
        <v>39</v>
      </c>
      <c r="T30" s="56">
        <v>23</v>
      </c>
      <c r="U30" s="57" t="s">
        <v>52</v>
      </c>
      <c r="V30" s="58">
        <f t="shared" si="8"/>
        <v>36</v>
      </c>
      <c r="W30" s="59" t="s">
        <v>62</v>
      </c>
      <c r="X30" s="60">
        <f t="shared" si="1"/>
        <v>6</v>
      </c>
    </row>
    <row r="31" customHeight="1" spans="1:24">
      <c r="A31" s="52" t="s">
        <v>37</v>
      </c>
      <c r="B31" s="53">
        <v>1576544</v>
      </c>
      <c r="C31" s="52" t="s">
        <v>48</v>
      </c>
      <c r="D31" s="53"/>
      <c r="E31" s="53"/>
      <c r="F31" s="53"/>
      <c r="G31" s="53"/>
      <c r="H31" s="53">
        <v>2</v>
      </c>
      <c r="I31" s="53"/>
      <c r="J31" s="53"/>
      <c r="K31" s="52">
        <v>2</v>
      </c>
      <c r="L31" s="52">
        <v>2</v>
      </c>
      <c r="M31" s="62">
        <v>4</v>
      </c>
      <c r="N31" s="55">
        <v>2.5</v>
      </c>
      <c r="O31" s="56">
        <f t="shared" si="7"/>
        <v>5</v>
      </c>
      <c r="P31" s="56">
        <f>O31+0.95</f>
        <v>5.95</v>
      </c>
      <c r="Q31" s="57">
        <v>1</v>
      </c>
      <c r="R31" s="56">
        <v>24</v>
      </c>
      <c r="S31" s="56"/>
      <c r="T31" s="56">
        <v>24</v>
      </c>
      <c r="U31" s="57" t="s">
        <v>57</v>
      </c>
      <c r="V31" s="64">
        <f t="shared" si="8"/>
        <v>4</v>
      </c>
      <c r="W31" s="59" t="s">
        <v>62</v>
      </c>
      <c r="X31" s="60">
        <f t="shared" si="1"/>
        <v>2</v>
      </c>
    </row>
    <row r="32" customHeight="1" spans="1:24">
      <c r="A32" s="52" t="s">
        <v>37</v>
      </c>
      <c r="B32" s="53">
        <v>1576544</v>
      </c>
      <c r="C32" s="52" t="s">
        <v>48</v>
      </c>
      <c r="D32" s="53"/>
      <c r="E32" s="53"/>
      <c r="F32" s="53"/>
      <c r="G32" s="53"/>
      <c r="H32" s="53"/>
      <c r="I32" s="53">
        <v>2</v>
      </c>
      <c r="J32" s="53"/>
      <c r="K32" s="52">
        <v>2</v>
      </c>
      <c r="L32" s="52">
        <v>6</v>
      </c>
      <c r="M32" s="62">
        <v>12</v>
      </c>
      <c r="N32" s="55">
        <v>2.6</v>
      </c>
      <c r="O32" s="56">
        <f t="shared" si="7"/>
        <v>15.6</v>
      </c>
      <c r="P32" s="56">
        <f>O32+1.63</f>
        <v>17.23</v>
      </c>
      <c r="Q32" s="57">
        <v>1</v>
      </c>
      <c r="R32" s="56">
        <v>25</v>
      </c>
      <c r="S32" s="56" t="s">
        <v>39</v>
      </c>
      <c r="T32" s="56">
        <v>25</v>
      </c>
      <c r="U32" s="57" t="s">
        <v>52</v>
      </c>
      <c r="V32" s="58">
        <f t="shared" si="8"/>
        <v>12</v>
      </c>
      <c r="W32" s="59" t="s">
        <v>62</v>
      </c>
      <c r="X32" s="60">
        <f t="shared" si="1"/>
        <v>2</v>
      </c>
    </row>
    <row r="33" customHeight="1" spans="1:24">
      <c r="A33" s="52" t="s">
        <v>37</v>
      </c>
      <c r="B33" s="53">
        <v>1576544</v>
      </c>
      <c r="C33" s="52" t="s">
        <v>48</v>
      </c>
      <c r="D33" s="53"/>
      <c r="E33" s="53"/>
      <c r="F33" s="53"/>
      <c r="G33" s="53"/>
      <c r="H33" s="53"/>
      <c r="I33" s="53">
        <v>2</v>
      </c>
      <c r="J33" s="53"/>
      <c r="K33" s="52">
        <v>2</v>
      </c>
      <c r="L33" s="52">
        <v>1</v>
      </c>
      <c r="M33" s="62">
        <v>2</v>
      </c>
      <c r="N33" s="55">
        <v>2.6</v>
      </c>
      <c r="O33" s="56">
        <f t="shared" si="7"/>
        <v>2.6</v>
      </c>
      <c r="P33" s="56">
        <f>O33+0.95</f>
        <v>3.55</v>
      </c>
      <c r="Q33" s="57">
        <v>1</v>
      </c>
      <c r="R33" s="56">
        <v>26</v>
      </c>
      <c r="S33" s="56" t="s">
        <v>39</v>
      </c>
      <c r="T33" s="56">
        <v>26</v>
      </c>
      <c r="U33" s="63" t="s">
        <v>57</v>
      </c>
      <c r="V33" s="58">
        <f t="shared" si="8"/>
        <v>2</v>
      </c>
      <c r="W33" s="59" t="s">
        <v>62</v>
      </c>
      <c r="X33" s="60">
        <f t="shared" si="1"/>
        <v>2</v>
      </c>
    </row>
    <row r="34" customHeight="1" spans="1:24">
      <c r="A34" s="52" t="s">
        <v>37</v>
      </c>
      <c r="B34" s="53">
        <v>1576544</v>
      </c>
      <c r="C34" s="52" t="s">
        <v>42</v>
      </c>
      <c r="D34" s="53"/>
      <c r="E34" s="53"/>
      <c r="F34" s="53"/>
      <c r="G34" s="53"/>
      <c r="H34" s="53"/>
      <c r="I34" s="53"/>
      <c r="J34" s="53">
        <v>2</v>
      </c>
      <c r="K34" s="52">
        <v>2</v>
      </c>
      <c r="L34" s="53">
        <v>6</v>
      </c>
      <c r="M34" s="62">
        <f>K34*L34</f>
        <v>12</v>
      </c>
      <c r="N34" s="55">
        <v>2.7</v>
      </c>
      <c r="O34" s="56">
        <f t="shared" ref="O34:O39" si="9">N34*L34</f>
        <v>16.2</v>
      </c>
      <c r="P34" s="56">
        <f>O34+1.63</f>
        <v>17.83</v>
      </c>
      <c r="Q34" s="56">
        <v>1</v>
      </c>
      <c r="R34" s="56">
        <v>27</v>
      </c>
      <c r="S34" s="56" t="s">
        <v>39</v>
      </c>
      <c r="T34" s="56">
        <v>27</v>
      </c>
      <c r="U34" s="57" t="s">
        <v>52</v>
      </c>
      <c r="V34" s="58">
        <f t="shared" si="8"/>
        <v>12</v>
      </c>
      <c r="W34" s="59" t="s">
        <v>62</v>
      </c>
      <c r="X34" s="60">
        <f t="shared" si="1"/>
        <v>2</v>
      </c>
    </row>
    <row r="35" customHeight="1" spans="1:24">
      <c r="A35" s="52" t="s">
        <v>37</v>
      </c>
      <c r="B35" s="53">
        <v>1576544</v>
      </c>
      <c r="C35" s="52" t="s">
        <v>42</v>
      </c>
      <c r="D35" s="53"/>
      <c r="E35" s="53"/>
      <c r="F35" s="53"/>
      <c r="G35" s="53">
        <v>2</v>
      </c>
      <c r="H35" s="53"/>
      <c r="I35" s="53"/>
      <c r="J35" s="53"/>
      <c r="K35" s="52">
        <v>2</v>
      </c>
      <c r="L35" s="53">
        <v>6</v>
      </c>
      <c r="M35" s="62">
        <f t="shared" ref="M35:M43" si="10">K35*L35</f>
        <v>12</v>
      </c>
      <c r="N35" s="55">
        <v>2.4</v>
      </c>
      <c r="O35" s="56">
        <f t="shared" si="9"/>
        <v>14.4</v>
      </c>
      <c r="P35" s="56">
        <f>O35+1.63</f>
        <v>16.03</v>
      </c>
      <c r="Q35" s="56">
        <v>9</v>
      </c>
      <c r="R35" s="56">
        <v>28</v>
      </c>
      <c r="S35" s="56" t="s">
        <v>39</v>
      </c>
      <c r="T35" s="56">
        <v>36</v>
      </c>
      <c r="U35" s="57" t="s">
        <v>52</v>
      </c>
      <c r="V35" s="58">
        <f t="shared" si="8"/>
        <v>108</v>
      </c>
      <c r="W35" s="59" t="s">
        <v>62</v>
      </c>
      <c r="X35" s="60">
        <f t="shared" si="1"/>
        <v>18</v>
      </c>
    </row>
    <row r="36" customHeight="1" spans="1:24">
      <c r="A36" s="52" t="s">
        <v>37</v>
      </c>
      <c r="B36" s="53">
        <v>1576544</v>
      </c>
      <c r="C36" s="52" t="s">
        <v>42</v>
      </c>
      <c r="D36" s="53"/>
      <c r="E36" s="53"/>
      <c r="F36" s="53"/>
      <c r="G36" s="53">
        <v>2</v>
      </c>
      <c r="H36" s="53"/>
      <c r="I36" s="53"/>
      <c r="J36" s="53"/>
      <c r="K36" s="52">
        <v>2</v>
      </c>
      <c r="L36" s="53">
        <v>1</v>
      </c>
      <c r="M36" s="62">
        <f t="shared" si="10"/>
        <v>2</v>
      </c>
      <c r="N36" s="55">
        <v>2.4</v>
      </c>
      <c r="O36" s="56">
        <f t="shared" si="9"/>
        <v>2.4</v>
      </c>
      <c r="P36" s="56">
        <f>O36+0.95</f>
        <v>3.35</v>
      </c>
      <c r="Q36" s="56">
        <v>1</v>
      </c>
      <c r="R36" s="56">
        <v>37</v>
      </c>
      <c r="S36" s="56" t="s">
        <v>39</v>
      </c>
      <c r="T36" s="56">
        <v>37</v>
      </c>
      <c r="U36" s="63" t="s">
        <v>57</v>
      </c>
      <c r="V36" s="58">
        <f t="shared" si="8"/>
        <v>2</v>
      </c>
      <c r="W36" s="59" t="s">
        <v>62</v>
      </c>
      <c r="X36" s="60">
        <f t="shared" si="1"/>
        <v>2</v>
      </c>
    </row>
    <row r="37" customHeight="1" spans="1:24">
      <c r="A37" s="52" t="s">
        <v>37</v>
      </c>
      <c r="B37" s="53">
        <v>1576544</v>
      </c>
      <c r="C37" s="52" t="s">
        <v>42</v>
      </c>
      <c r="D37" s="53"/>
      <c r="E37" s="53"/>
      <c r="F37" s="53">
        <v>2</v>
      </c>
      <c r="G37" s="53"/>
      <c r="H37" s="53"/>
      <c r="I37" s="53"/>
      <c r="J37" s="53"/>
      <c r="K37" s="52">
        <v>2</v>
      </c>
      <c r="L37" s="53">
        <v>6</v>
      </c>
      <c r="M37" s="62">
        <v>12</v>
      </c>
      <c r="N37" s="55">
        <v>2.28</v>
      </c>
      <c r="O37" s="56">
        <f t="shared" si="9"/>
        <v>13.68</v>
      </c>
      <c r="P37" s="56">
        <f>O37+1.63</f>
        <v>15.31</v>
      </c>
      <c r="Q37" s="56">
        <v>10</v>
      </c>
      <c r="R37" s="56">
        <v>38</v>
      </c>
      <c r="S37" s="56" t="s">
        <v>39</v>
      </c>
      <c r="T37" s="56">
        <v>47</v>
      </c>
      <c r="U37" s="57" t="s">
        <v>52</v>
      </c>
      <c r="V37" s="58">
        <f t="shared" si="8"/>
        <v>120</v>
      </c>
      <c r="W37" s="59" t="s">
        <v>62</v>
      </c>
      <c r="X37" s="60">
        <f t="shared" si="1"/>
        <v>20</v>
      </c>
    </row>
    <row r="38" customHeight="1" spans="1:24">
      <c r="A38" s="52" t="s">
        <v>37</v>
      </c>
      <c r="B38" s="53">
        <v>1576544</v>
      </c>
      <c r="C38" s="52" t="s">
        <v>42</v>
      </c>
      <c r="D38" s="53"/>
      <c r="E38" s="53"/>
      <c r="F38" s="53">
        <v>2</v>
      </c>
      <c r="G38" s="53"/>
      <c r="H38" s="53"/>
      <c r="I38" s="53"/>
      <c r="J38" s="53"/>
      <c r="K38" s="52">
        <v>2</v>
      </c>
      <c r="L38" s="53">
        <v>3</v>
      </c>
      <c r="M38" s="62">
        <f t="shared" si="10"/>
        <v>6</v>
      </c>
      <c r="N38" s="55">
        <v>2.28</v>
      </c>
      <c r="O38" s="56">
        <f t="shared" si="9"/>
        <v>6.84</v>
      </c>
      <c r="P38" s="56">
        <f>O38+1.1</f>
        <v>7.94</v>
      </c>
      <c r="Q38" s="56">
        <v>1</v>
      </c>
      <c r="R38" s="56">
        <v>48</v>
      </c>
      <c r="S38" s="56" t="s">
        <v>39</v>
      </c>
      <c r="T38" s="56">
        <v>48</v>
      </c>
      <c r="U38" s="57" t="s">
        <v>54</v>
      </c>
      <c r="V38" s="58">
        <f t="shared" ref="V38:V59" si="11">Q38*M38</f>
        <v>6</v>
      </c>
      <c r="W38" s="59" t="s">
        <v>62</v>
      </c>
      <c r="X38" s="60">
        <f t="shared" si="1"/>
        <v>2</v>
      </c>
    </row>
    <row r="39" customHeight="1" spans="1:24">
      <c r="A39" s="52" t="s">
        <v>37</v>
      </c>
      <c r="B39" s="53">
        <v>1576544</v>
      </c>
      <c r="C39" s="52" t="s">
        <v>42</v>
      </c>
      <c r="D39" s="53"/>
      <c r="E39" s="53">
        <v>2</v>
      </c>
      <c r="F39" s="53"/>
      <c r="G39" s="53"/>
      <c r="H39" s="53"/>
      <c r="I39" s="53"/>
      <c r="J39" s="53"/>
      <c r="K39" s="52">
        <v>2</v>
      </c>
      <c r="L39" s="53">
        <v>6</v>
      </c>
      <c r="M39" s="62">
        <f t="shared" si="10"/>
        <v>12</v>
      </c>
      <c r="N39" s="55">
        <v>2.18</v>
      </c>
      <c r="O39" s="56">
        <f t="shared" si="9"/>
        <v>13.08</v>
      </c>
      <c r="P39" s="56">
        <f>O39+1.63</f>
        <v>14.71</v>
      </c>
      <c r="Q39" s="56">
        <v>4</v>
      </c>
      <c r="R39" s="56">
        <v>49</v>
      </c>
      <c r="S39" s="56" t="s">
        <v>39</v>
      </c>
      <c r="T39" s="56">
        <v>52</v>
      </c>
      <c r="U39" s="57" t="s">
        <v>52</v>
      </c>
      <c r="V39" s="58">
        <f t="shared" si="11"/>
        <v>48</v>
      </c>
      <c r="W39" s="59" t="s">
        <v>62</v>
      </c>
      <c r="X39" s="60">
        <f t="shared" si="1"/>
        <v>8</v>
      </c>
    </row>
    <row r="40" customHeight="1" spans="1:24">
      <c r="A40" s="52" t="s">
        <v>37</v>
      </c>
      <c r="B40" s="53">
        <v>1576544</v>
      </c>
      <c r="C40" s="52" t="s">
        <v>42</v>
      </c>
      <c r="D40" s="53"/>
      <c r="E40" s="53">
        <v>2</v>
      </c>
      <c r="F40" s="53"/>
      <c r="G40" s="53"/>
      <c r="H40" s="53"/>
      <c r="I40" s="53"/>
      <c r="J40" s="53"/>
      <c r="K40" s="52">
        <v>2</v>
      </c>
      <c r="L40" s="53">
        <v>3</v>
      </c>
      <c r="M40" s="62">
        <f t="shared" si="10"/>
        <v>6</v>
      </c>
      <c r="N40" s="55">
        <v>2.18</v>
      </c>
      <c r="O40" s="56">
        <f t="shared" ref="O40:O59" si="12">N40*L40</f>
        <v>6.54</v>
      </c>
      <c r="P40" s="56">
        <f>O40+1.1</f>
        <v>7.64</v>
      </c>
      <c r="Q40" s="56">
        <v>1</v>
      </c>
      <c r="R40" s="56">
        <v>53</v>
      </c>
      <c r="S40" s="56" t="s">
        <v>39</v>
      </c>
      <c r="T40" s="56">
        <v>53</v>
      </c>
      <c r="U40" s="57" t="s">
        <v>54</v>
      </c>
      <c r="V40" s="58">
        <f t="shared" si="11"/>
        <v>6</v>
      </c>
      <c r="W40" s="59" t="s">
        <v>62</v>
      </c>
      <c r="X40" s="60">
        <f t="shared" si="1"/>
        <v>2</v>
      </c>
    </row>
    <row r="41" customHeight="1" spans="1:24">
      <c r="A41" s="52" t="s">
        <v>37</v>
      </c>
      <c r="B41" s="53">
        <v>1576544</v>
      </c>
      <c r="C41" s="52" t="s">
        <v>63</v>
      </c>
      <c r="D41" s="53"/>
      <c r="E41" s="53">
        <v>2</v>
      </c>
      <c r="F41" s="53"/>
      <c r="G41" s="53"/>
      <c r="H41" s="53"/>
      <c r="I41" s="53"/>
      <c r="J41" s="53"/>
      <c r="K41" s="52">
        <v>2</v>
      </c>
      <c r="L41" s="53">
        <v>2</v>
      </c>
      <c r="M41" s="62">
        <f t="shared" si="10"/>
        <v>4</v>
      </c>
      <c r="N41" s="55">
        <v>2.18</v>
      </c>
      <c r="O41" s="56">
        <f t="shared" si="12"/>
        <v>4.36</v>
      </c>
      <c r="P41" s="56">
        <f>O41+0.95</f>
        <v>5.31</v>
      </c>
      <c r="Q41" s="56">
        <v>1</v>
      </c>
      <c r="R41" s="56">
        <v>54</v>
      </c>
      <c r="S41" s="56" t="s">
        <v>39</v>
      </c>
      <c r="T41" s="56">
        <v>54</v>
      </c>
      <c r="U41" s="57" t="s">
        <v>57</v>
      </c>
      <c r="V41" s="64">
        <f t="shared" si="11"/>
        <v>4</v>
      </c>
      <c r="W41" s="59" t="s">
        <v>62</v>
      </c>
      <c r="X41" s="60">
        <f t="shared" si="1"/>
        <v>2</v>
      </c>
    </row>
    <row r="42" customHeight="1" spans="1:24">
      <c r="A42" s="52" t="s">
        <v>37</v>
      </c>
      <c r="B42" s="53">
        <v>1576544</v>
      </c>
      <c r="C42" s="52" t="s">
        <v>63</v>
      </c>
      <c r="D42" s="53"/>
      <c r="E42" s="53"/>
      <c r="F42" s="53"/>
      <c r="G42" s="53"/>
      <c r="H42" s="53">
        <v>2</v>
      </c>
      <c r="I42" s="53"/>
      <c r="J42" s="53"/>
      <c r="K42" s="52">
        <v>2</v>
      </c>
      <c r="L42" s="53">
        <v>6</v>
      </c>
      <c r="M42" s="62">
        <f t="shared" si="10"/>
        <v>12</v>
      </c>
      <c r="N42" s="55">
        <v>2.5</v>
      </c>
      <c r="O42" s="56">
        <f t="shared" si="12"/>
        <v>15</v>
      </c>
      <c r="P42" s="56">
        <f>O42+1.63</f>
        <v>16.63</v>
      </c>
      <c r="Q42" s="56">
        <v>4</v>
      </c>
      <c r="R42" s="56">
        <v>55</v>
      </c>
      <c r="S42" s="56" t="s">
        <v>39</v>
      </c>
      <c r="T42" s="56">
        <v>58</v>
      </c>
      <c r="U42" s="57" t="s">
        <v>52</v>
      </c>
      <c r="V42" s="58">
        <f t="shared" si="11"/>
        <v>48</v>
      </c>
      <c r="W42" s="59" t="s">
        <v>62</v>
      </c>
      <c r="X42" s="60">
        <f t="shared" si="1"/>
        <v>8</v>
      </c>
    </row>
    <row r="43" customHeight="1" spans="1:24">
      <c r="A43" s="52" t="s">
        <v>37</v>
      </c>
      <c r="B43" s="53">
        <v>1576544</v>
      </c>
      <c r="C43" s="52" t="s">
        <v>63</v>
      </c>
      <c r="D43" s="53"/>
      <c r="E43" s="53"/>
      <c r="F43" s="53"/>
      <c r="G43" s="53"/>
      <c r="H43" s="53">
        <v>2</v>
      </c>
      <c r="I43" s="53"/>
      <c r="J43" s="53"/>
      <c r="K43" s="52">
        <v>2</v>
      </c>
      <c r="L43" s="53">
        <v>3</v>
      </c>
      <c r="M43" s="62">
        <f t="shared" si="10"/>
        <v>6</v>
      </c>
      <c r="N43" s="55">
        <v>2.5</v>
      </c>
      <c r="O43" s="56">
        <f t="shared" si="12"/>
        <v>7.5</v>
      </c>
      <c r="P43" s="56">
        <f>O43+1.1</f>
        <v>8.6</v>
      </c>
      <c r="Q43" s="56">
        <v>1</v>
      </c>
      <c r="R43" s="56">
        <v>59</v>
      </c>
      <c r="S43" s="56" t="s">
        <v>39</v>
      </c>
      <c r="T43" s="56">
        <v>59</v>
      </c>
      <c r="U43" s="57" t="s">
        <v>54</v>
      </c>
      <c r="V43" s="58">
        <f t="shared" si="11"/>
        <v>6</v>
      </c>
      <c r="W43" s="59" t="s">
        <v>62</v>
      </c>
      <c r="X43" s="60">
        <f t="shared" si="1"/>
        <v>2</v>
      </c>
    </row>
    <row r="44" customHeight="1" spans="1:24">
      <c r="A44" s="52" t="s">
        <v>37</v>
      </c>
      <c r="B44" s="53">
        <v>1576544</v>
      </c>
      <c r="C44" s="52" t="s">
        <v>63</v>
      </c>
      <c r="D44" s="53"/>
      <c r="E44" s="53"/>
      <c r="F44" s="53"/>
      <c r="G44" s="53"/>
      <c r="H44" s="53">
        <v>2</v>
      </c>
      <c r="I44" s="53"/>
      <c r="J44" s="53"/>
      <c r="K44" s="52">
        <v>2</v>
      </c>
      <c r="L44" s="53">
        <v>2</v>
      </c>
      <c r="M44" s="62">
        <v>4</v>
      </c>
      <c r="N44" s="55">
        <v>2.5</v>
      </c>
      <c r="O44" s="56">
        <f t="shared" si="12"/>
        <v>5</v>
      </c>
      <c r="P44" s="56">
        <f>O44+0.95</f>
        <v>5.95</v>
      </c>
      <c r="Q44" s="56">
        <v>1</v>
      </c>
      <c r="R44" s="56">
        <v>60</v>
      </c>
      <c r="S44" s="56" t="s">
        <v>39</v>
      </c>
      <c r="T44" s="56">
        <v>60</v>
      </c>
      <c r="U44" s="57" t="s">
        <v>57</v>
      </c>
      <c r="V44" s="64">
        <f t="shared" si="11"/>
        <v>4</v>
      </c>
      <c r="W44" s="59" t="s">
        <v>62</v>
      </c>
      <c r="X44" s="60">
        <f t="shared" si="1"/>
        <v>2</v>
      </c>
    </row>
    <row r="45" customHeight="1" spans="1:24">
      <c r="A45" s="52" t="s">
        <v>37</v>
      </c>
      <c r="B45" s="53">
        <v>1576544</v>
      </c>
      <c r="C45" s="52" t="s">
        <v>63</v>
      </c>
      <c r="D45" s="53"/>
      <c r="E45" s="53"/>
      <c r="F45" s="53"/>
      <c r="G45" s="53"/>
      <c r="H45" s="53"/>
      <c r="I45" s="53">
        <v>2</v>
      </c>
      <c r="J45" s="53"/>
      <c r="K45" s="52">
        <v>2</v>
      </c>
      <c r="L45" s="53">
        <v>6</v>
      </c>
      <c r="M45" s="65">
        <v>12</v>
      </c>
      <c r="N45" s="55">
        <v>2.6</v>
      </c>
      <c r="O45" s="56">
        <f t="shared" si="12"/>
        <v>15.6</v>
      </c>
      <c r="P45" s="56">
        <f>O45+1.63</f>
        <v>17.23</v>
      </c>
      <c r="Q45" s="56">
        <v>1</v>
      </c>
      <c r="R45" s="56">
        <v>61</v>
      </c>
      <c r="S45" s="56" t="s">
        <v>39</v>
      </c>
      <c r="T45" s="56">
        <v>61</v>
      </c>
      <c r="U45" s="57" t="s">
        <v>52</v>
      </c>
      <c r="V45" s="58">
        <f t="shared" si="11"/>
        <v>12</v>
      </c>
      <c r="W45" s="59" t="s">
        <v>62</v>
      </c>
      <c r="X45" s="60">
        <f t="shared" si="1"/>
        <v>2</v>
      </c>
    </row>
    <row r="46" customHeight="1" spans="1:24">
      <c r="A46" s="52" t="s">
        <v>37</v>
      </c>
      <c r="B46" s="53">
        <v>1576544</v>
      </c>
      <c r="C46" s="52" t="s">
        <v>63</v>
      </c>
      <c r="D46" s="53"/>
      <c r="E46" s="53"/>
      <c r="F46" s="53"/>
      <c r="G46" s="53"/>
      <c r="H46" s="53"/>
      <c r="I46" s="53">
        <v>2</v>
      </c>
      <c r="J46" s="53"/>
      <c r="K46" s="52">
        <v>2</v>
      </c>
      <c r="L46" s="53">
        <v>4</v>
      </c>
      <c r="M46" s="65">
        <v>8</v>
      </c>
      <c r="N46" s="55">
        <v>2.6</v>
      </c>
      <c r="O46" s="56">
        <f t="shared" si="12"/>
        <v>10.4</v>
      </c>
      <c r="P46" s="56">
        <f>O46+1.3</f>
        <v>11.7</v>
      </c>
      <c r="Q46" s="56">
        <v>1</v>
      </c>
      <c r="R46" s="56">
        <v>62</v>
      </c>
      <c r="S46" s="56" t="s">
        <v>39</v>
      </c>
      <c r="T46" s="56">
        <v>62</v>
      </c>
      <c r="U46" s="57" t="s">
        <v>40</v>
      </c>
      <c r="V46" s="58">
        <f t="shared" si="11"/>
        <v>8</v>
      </c>
      <c r="W46" s="59" t="s">
        <v>62</v>
      </c>
      <c r="X46" s="60">
        <f t="shared" ref="X46:X51" si="13">Q46*2</f>
        <v>2</v>
      </c>
    </row>
    <row r="47" customHeight="1" spans="1:24">
      <c r="A47" s="52" t="s">
        <v>37</v>
      </c>
      <c r="B47" s="53">
        <v>1576544</v>
      </c>
      <c r="C47" s="52" t="s">
        <v>42</v>
      </c>
      <c r="D47" s="53"/>
      <c r="E47" s="53"/>
      <c r="F47" s="53"/>
      <c r="G47" s="53"/>
      <c r="H47" s="53"/>
      <c r="I47" s="53"/>
      <c r="J47" s="53">
        <v>2</v>
      </c>
      <c r="K47" s="52">
        <v>2</v>
      </c>
      <c r="L47" s="53">
        <v>6</v>
      </c>
      <c r="M47" s="65">
        <v>12</v>
      </c>
      <c r="N47" s="55">
        <v>2.7</v>
      </c>
      <c r="O47" s="56">
        <f t="shared" si="12"/>
        <v>16.2</v>
      </c>
      <c r="P47" s="56">
        <f>O47+1.63</f>
        <v>17.83</v>
      </c>
      <c r="Q47" s="56">
        <v>1</v>
      </c>
      <c r="R47" s="56">
        <v>63</v>
      </c>
      <c r="S47" s="56" t="s">
        <v>39</v>
      </c>
      <c r="T47" s="56">
        <v>63</v>
      </c>
      <c r="U47" s="57" t="s">
        <v>52</v>
      </c>
      <c r="V47" s="58">
        <f t="shared" si="11"/>
        <v>12</v>
      </c>
      <c r="W47" s="59" t="s">
        <v>62</v>
      </c>
      <c r="X47" s="60">
        <f t="shared" si="13"/>
        <v>2</v>
      </c>
    </row>
    <row r="48" customHeight="1" spans="1:24">
      <c r="A48" s="52" t="s">
        <v>37</v>
      </c>
      <c r="B48" s="53">
        <v>1576544</v>
      </c>
      <c r="C48" s="52" t="s">
        <v>38</v>
      </c>
      <c r="D48" s="53"/>
      <c r="E48" s="53"/>
      <c r="F48" s="53"/>
      <c r="G48" s="53"/>
      <c r="H48" s="53"/>
      <c r="I48" s="53"/>
      <c r="J48" s="53">
        <v>2</v>
      </c>
      <c r="K48" s="52">
        <v>2</v>
      </c>
      <c r="L48" s="53">
        <v>3</v>
      </c>
      <c r="M48" s="65">
        <v>6</v>
      </c>
      <c r="N48" s="55">
        <v>2.7</v>
      </c>
      <c r="O48" s="56">
        <f t="shared" si="12"/>
        <v>8.1</v>
      </c>
      <c r="P48" s="56">
        <f>O48+1.1</f>
        <v>9.2</v>
      </c>
      <c r="Q48" s="56">
        <v>1</v>
      </c>
      <c r="R48" s="56">
        <v>64</v>
      </c>
      <c r="S48" s="56" t="s">
        <v>39</v>
      </c>
      <c r="T48" s="56">
        <v>64</v>
      </c>
      <c r="U48" s="57" t="s">
        <v>54</v>
      </c>
      <c r="V48" s="58">
        <f t="shared" si="11"/>
        <v>6</v>
      </c>
      <c r="W48" s="59" t="s">
        <v>62</v>
      </c>
      <c r="X48" s="60">
        <f t="shared" si="13"/>
        <v>2</v>
      </c>
    </row>
    <row r="49" customHeight="1" spans="1:24">
      <c r="A49" s="52" t="s">
        <v>37</v>
      </c>
      <c r="B49" s="53">
        <v>1576544</v>
      </c>
      <c r="C49" s="52" t="s">
        <v>38</v>
      </c>
      <c r="D49" s="53"/>
      <c r="E49" s="53"/>
      <c r="F49" s="53"/>
      <c r="G49" s="53">
        <v>2</v>
      </c>
      <c r="H49" s="53"/>
      <c r="I49" s="53"/>
      <c r="J49" s="53"/>
      <c r="K49" s="60">
        <v>2</v>
      </c>
      <c r="L49" s="53">
        <v>6</v>
      </c>
      <c r="M49" s="65">
        <v>12</v>
      </c>
      <c r="N49" s="55">
        <v>2.4</v>
      </c>
      <c r="O49" s="56">
        <f t="shared" si="12"/>
        <v>14.4</v>
      </c>
      <c r="P49" s="56">
        <f>O49+1.63</f>
        <v>16.03</v>
      </c>
      <c r="Q49" s="56">
        <v>14</v>
      </c>
      <c r="R49" s="56">
        <v>65</v>
      </c>
      <c r="S49" s="56" t="s">
        <v>39</v>
      </c>
      <c r="T49" s="56">
        <v>78</v>
      </c>
      <c r="U49" s="57" t="s">
        <v>52</v>
      </c>
      <c r="V49" s="58">
        <f t="shared" si="11"/>
        <v>168</v>
      </c>
      <c r="W49" s="59" t="s">
        <v>62</v>
      </c>
      <c r="X49" s="60">
        <f t="shared" si="13"/>
        <v>28</v>
      </c>
    </row>
    <row r="50" customHeight="1" spans="1:24">
      <c r="A50" s="52" t="s">
        <v>37</v>
      </c>
      <c r="B50" s="53">
        <v>1576544</v>
      </c>
      <c r="C50" s="52" t="s">
        <v>38</v>
      </c>
      <c r="D50" s="53"/>
      <c r="E50" s="53"/>
      <c r="F50" s="53"/>
      <c r="G50" s="53">
        <v>2</v>
      </c>
      <c r="H50" s="53"/>
      <c r="I50" s="53"/>
      <c r="J50" s="53"/>
      <c r="K50" s="52">
        <v>2</v>
      </c>
      <c r="L50" s="53">
        <v>4</v>
      </c>
      <c r="M50" s="65">
        <v>8</v>
      </c>
      <c r="N50" s="55">
        <v>2.4</v>
      </c>
      <c r="O50" s="56">
        <f t="shared" si="12"/>
        <v>9.6</v>
      </c>
      <c r="P50" s="56">
        <f>O50+1.3</f>
        <v>10.9</v>
      </c>
      <c r="Q50" s="56">
        <v>1</v>
      </c>
      <c r="R50" s="56">
        <v>79</v>
      </c>
      <c r="S50" s="56" t="s">
        <v>39</v>
      </c>
      <c r="T50" s="56">
        <v>79</v>
      </c>
      <c r="U50" s="57" t="s">
        <v>40</v>
      </c>
      <c r="V50" s="58">
        <f t="shared" si="11"/>
        <v>8</v>
      </c>
      <c r="W50" s="59" t="s">
        <v>62</v>
      </c>
      <c r="X50" s="60">
        <f t="shared" si="13"/>
        <v>2</v>
      </c>
    </row>
    <row r="51" customHeight="1" spans="1:24">
      <c r="A51" s="52" t="s">
        <v>37</v>
      </c>
      <c r="B51" s="53">
        <v>1576544</v>
      </c>
      <c r="C51" s="52" t="s">
        <v>38</v>
      </c>
      <c r="D51" s="53"/>
      <c r="E51" s="53"/>
      <c r="F51" s="53">
        <v>2</v>
      </c>
      <c r="G51" s="53"/>
      <c r="H51" s="53"/>
      <c r="I51" s="53"/>
      <c r="J51" s="53"/>
      <c r="K51" s="52">
        <v>2</v>
      </c>
      <c r="L51" s="53">
        <v>6</v>
      </c>
      <c r="M51" s="65">
        <v>12</v>
      </c>
      <c r="N51" s="55">
        <v>2.28</v>
      </c>
      <c r="O51" s="56">
        <f t="shared" si="12"/>
        <v>13.68</v>
      </c>
      <c r="P51" s="56">
        <f>O51+1.63</f>
        <v>15.31</v>
      </c>
      <c r="Q51" s="56">
        <v>16</v>
      </c>
      <c r="R51" s="56">
        <v>80</v>
      </c>
      <c r="S51" s="56" t="s">
        <v>39</v>
      </c>
      <c r="T51" s="56">
        <v>95</v>
      </c>
      <c r="U51" s="57" t="s">
        <v>52</v>
      </c>
      <c r="V51" s="58">
        <f t="shared" si="11"/>
        <v>192</v>
      </c>
      <c r="W51" s="59" t="s">
        <v>62</v>
      </c>
      <c r="X51" s="60">
        <f t="shared" si="13"/>
        <v>32</v>
      </c>
    </row>
    <row r="52" customHeight="1" spans="1:24">
      <c r="A52" s="52" t="s">
        <v>37</v>
      </c>
      <c r="B52" s="53">
        <v>1576544</v>
      </c>
      <c r="C52" s="52" t="s">
        <v>38</v>
      </c>
      <c r="D52" s="53"/>
      <c r="E52" s="53"/>
      <c r="F52" s="53">
        <v>2</v>
      </c>
      <c r="G52" s="53"/>
      <c r="H52" s="53"/>
      <c r="I52" s="53"/>
      <c r="J52" s="53"/>
      <c r="K52" s="52">
        <v>2</v>
      </c>
      <c r="L52" s="53">
        <v>4</v>
      </c>
      <c r="M52" s="65">
        <v>8</v>
      </c>
      <c r="N52" s="55">
        <v>2.28</v>
      </c>
      <c r="O52" s="56">
        <f t="shared" si="12"/>
        <v>9.12</v>
      </c>
      <c r="P52" s="56">
        <f>O52+1.3</f>
        <v>10.42</v>
      </c>
      <c r="Q52" s="56">
        <v>1</v>
      </c>
      <c r="R52" s="56">
        <v>96</v>
      </c>
      <c r="S52" s="56" t="s">
        <v>39</v>
      </c>
      <c r="T52" s="56">
        <v>96</v>
      </c>
      <c r="U52" s="57" t="s">
        <v>40</v>
      </c>
      <c r="V52" s="58">
        <f t="shared" si="11"/>
        <v>8</v>
      </c>
      <c r="W52" s="59" t="s">
        <v>62</v>
      </c>
      <c r="X52" s="60">
        <f t="shared" ref="X52:X59" si="14">Q52*2</f>
        <v>2</v>
      </c>
    </row>
    <row r="53" customHeight="1" spans="1:24">
      <c r="A53" s="52" t="s">
        <v>37</v>
      </c>
      <c r="B53" s="53">
        <v>1576544</v>
      </c>
      <c r="C53" s="52" t="s">
        <v>38</v>
      </c>
      <c r="D53" s="53"/>
      <c r="E53" s="53"/>
      <c r="F53" s="53">
        <v>2</v>
      </c>
      <c r="G53" s="53"/>
      <c r="H53" s="53"/>
      <c r="I53" s="53"/>
      <c r="J53" s="53"/>
      <c r="K53" s="52">
        <v>2</v>
      </c>
      <c r="L53" s="53">
        <v>1</v>
      </c>
      <c r="M53" s="65">
        <v>2</v>
      </c>
      <c r="N53" s="55">
        <v>2.28</v>
      </c>
      <c r="O53" s="56">
        <f t="shared" si="12"/>
        <v>2.28</v>
      </c>
      <c r="P53" s="56">
        <f>O53+0.95</f>
        <v>3.23</v>
      </c>
      <c r="Q53" s="56">
        <v>1</v>
      </c>
      <c r="R53" s="56">
        <v>97</v>
      </c>
      <c r="S53" s="56" t="s">
        <v>39</v>
      </c>
      <c r="T53" s="56">
        <v>97</v>
      </c>
      <c r="U53" s="63" t="s">
        <v>57</v>
      </c>
      <c r="V53" s="58">
        <f t="shared" si="11"/>
        <v>2</v>
      </c>
      <c r="W53" s="59" t="s">
        <v>62</v>
      </c>
      <c r="X53" s="60">
        <f t="shared" si="14"/>
        <v>2</v>
      </c>
    </row>
    <row r="54" customHeight="1" spans="1:24">
      <c r="A54" s="52" t="s">
        <v>37</v>
      </c>
      <c r="B54" s="53">
        <v>1576544</v>
      </c>
      <c r="C54" s="52" t="s">
        <v>38</v>
      </c>
      <c r="D54" s="53"/>
      <c r="E54" s="53">
        <v>2</v>
      </c>
      <c r="F54" s="53"/>
      <c r="G54" s="53"/>
      <c r="H54" s="53"/>
      <c r="I54" s="53"/>
      <c r="J54" s="53"/>
      <c r="K54" s="52">
        <v>2</v>
      </c>
      <c r="L54" s="53">
        <v>6</v>
      </c>
      <c r="M54" s="65">
        <v>12</v>
      </c>
      <c r="N54" s="55">
        <v>2.18</v>
      </c>
      <c r="O54" s="56">
        <f t="shared" si="12"/>
        <v>13.08</v>
      </c>
      <c r="P54" s="56">
        <f>O54+1.63</f>
        <v>14.71</v>
      </c>
      <c r="Q54" s="56">
        <v>7</v>
      </c>
      <c r="R54" s="56">
        <v>98</v>
      </c>
      <c r="S54" s="56" t="s">
        <v>39</v>
      </c>
      <c r="T54" s="56">
        <v>104</v>
      </c>
      <c r="U54" s="57" t="s">
        <v>52</v>
      </c>
      <c r="V54" s="58">
        <f t="shared" si="11"/>
        <v>84</v>
      </c>
      <c r="W54" s="59" t="s">
        <v>62</v>
      </c>
      <c r="X54" s="60">
        <f t="shared" si="14"/>
        <v>14</v>
      </c>
    </row>
    <row r="55" customHeight="1" spans="1:24">
      <c r="A55" s="52" t="s">
        <v>37</v>
      </c>
      <c r="B55" s="53">
        <v>1576544</v>
      </c>
      <c r="C55" s="52" t="s">
        <v>38</v>
      </c>
      <c r="D55" s="53"/>
      <c r="E55" s="53">
        <v>2</v>
      </c>
      <c r="F55" s="53"/>
      <c r="G55" s="53"/>
      <c r="H55" s="53"/>
      <c r="I55" s="53"/>
      <c r="J55" s="53"/>
      <c r="K55" s="52">
        <v>2</v>
      </c>
      <c r="L55" s="53">
        <v>4</v>
      </c>
      <c r="M55" s="65">
        <v>8</v>
      </c>
      <c r="N55" s="55">
        <v>2.18</v>
      </c>
      <c r="O55" s="56">
        <f t="shared" si="12"/>
        <v>8.72</v>
      </c>
      <c r="P55" s="56">
        <f>O55+1.3</f>
        <v>10.02</v>
      </c>
      <c r="Q55" s="56">
        <v>1</v>
      </c>
      <c r="R55" s="56">
        <v>105</v>
      </c>
      <c r="S55" s="56" t="s">
        <v>39</v>
      </c>
      <c r="T55" s="56">
        <v>105</v>
      </c>
      <c r="U55" s="57" t="s">
        <v>40</v>
      </c>
      <c r="V55" s="58">
        <f t="shared" si="11"/>
        <v>8</v>
      </c>
      <c r="W55" s="59" t="s">
        <v>62</v>
      </c>
      <c r="X55" s="60">
        <f t="shared" si="14"/>
        <v>2</v>
      </c>
    </row>
    <row r="56" customHeight="1" spans="1:24">
      <c r="A56" s="52" t="s">
        <v>37</v>
      </c>
      <c r="B56" s="53">
        <v>1576544</v>
      </c>
      <c r="C56" s="52" t="s">
        <v>38</v>
      </c>
      <c r="D56" s="53"/>
      <c r="E56" s="53"/>
      <c r="F56" s="53"/>
      <c r="G56" s="53"/>
      <c r="H56" s="53">
        <v>2</v>
      </c>
      <c r="I56" s="53"/>
      <c r="J56" s="53"/>
      <c r="K56" s="52">
        <v>2</v>
      </c>
      <c r="L56" s="53">
        <v>6</v>
      </c>
      <c r="M56" s="65">
        <v>12</v>
      </c>
      <c r="N56" s="55">
        <v>2.5</v>
      </c>
      <c r="O56" s="56">
        <f t="shared" si="12"/>
        <v>15</v>
      </c>
      <c r="P56" s="56">
        <f>O56+1.63</f>
        <v>16.63</v>
      </c>
      <c r="Q56" s="56">
        <v>7</v>
      </c>
      <c r="R56" s="56">
        <v>106</v>
      </c>
      <c r="S56" s="56" t="s">
        <v>39</v>
      </c>
      <c r="T56" s="56">
        <v>112</v>
      </c>
      <c r="U56" s="57" t="s">
        <v>52</v>
      </c>
      <c r="V56" s="58">
        <f t="shared" si="11"/>
        <v>84</v>
      </c>
      <c r="W56" s="59" t="s">
        <v>62</v>
      </c>
      <c r="X56" s="60">
        <f t="shared" si="14"/>
        <v>14</v>
      </c>
    </row>
    <row r="57" customHeight="1" spans="1:24">
      <c r="A57" s="52" t="s">
        <v>37</v>
      </c>
      <c r="B57" s="53">
        <v>1576544</v>
      </c>
      <c r="C57" s="52" t="s">
        <v>38</v>
      </c>
      <c r="D57" s="53"/>
      <c r="E57" s="53"/>
      <c r="F57" s="53"/>
      <c r="G57" s="53"/>
      <c r="H57" s="53">
        <v>2</v>
      </c>
      <c r="I57" s="53"/>
      <c r="J57" s="53"/>
      <c r="K57" s="52">
        <v>2</v>
      </c>
      <c r="L57" s="53">
        <v>4</v>
      </c>
      <c r="M57" s="65">
        <v>8</v>
      </c>
      <c r="N57" s="55">
        <v>2.5</v>
      </c>
      <c r="O57" s="56">
        <f t="shared" si="12"/>
        <v>10</v>
      </c>
      <c r="P57" s="56">
        <f>O57+1.3</f>
        <v>11.3</v>
      </c>
      <c r="Q57" s="56">
        <v>1</v>
      </c>
      <c r="R57" s="56">
        <v>113</v>
      </c>
      <c r="S57" s="56" t="s">
        <v>39</v>
      </c>
      <c r="T57" s="56">
        <v>113</v>
      </c>
      <c r="U57" s="57" t="s">
        <v>40</v>
      </c>
      <c r="V57" s="58">
        <f t="shared" si="11"/>
        <v>8</v>
      </c>
      <c r="W57" s="59" t="s">
        <v>62</v>
      </c>
      <c r="X57" s="60">
        <f t="shared" si="14"/>
        <v>2</v>
      </c>
    </row>
    <row r="58" customHeight="1" spans="1:24">
      <c r="A58" s="52" t="s">
        <v>37</v>
      </c>
      <c r="B58" s="53">
        <v>1576544</v>
      </c>
      <c r="C58" s="52" t="s">
        <v>38</v>
      </c>
      <c r="D58" s="53"/>
      <c r="E58" s="53"/>
      <c r="F58" s="53"/>
      <c r="G58" s="53"/>
      <c r="H58" s="53"/>
      <c r="I58" s="53">
        <v>2</v>
      </c>
      <c r="J58" s="53"/>
      <c r="K58" s="52">
        <v>2</v>
      </c>
      <c r="L58" s="53">
        <v>6</v>
      </c>
      <c r="M58" s="65">
        <v>12</v>
      </c>
      <c r="N58" s="55">
        <v>2.6</v>
      </c>
      <c r="O58" s="56">
        <f t="shared" si="12"/>
        <v>15.6</v>
      </c>
      <c r="P58" s="56">
        <f>O58+1.63</f>
        <v>17.23</v>
      </c>
      <c r="Q58" s="56">
        <v>2</v>
      </c>
      <c r="R58" s="56">
        <v>114</v>
      </c>
      <c r="S58" s="56" t="s">
        <v>39</v>
      </c>
      <c r="T58" s="56">
        <v>115</v>
      </c>
      <c r="U58" s="57" t="s">
        <v>52</v>
      </c>
      <c r="V58" s="58">
        <f t="shared" si="11"/>
        <v>24</v>
      </c>
      <c r="W58" s="59" t="s">
        <v>62</v>
      </c>
      <c r="X58" s="60">
        <f t="shared" si="14"/>
        <v>4</v>
      </c>
    </row>
    <row r="59" customHeight="1" spans="1:24">
      <c r="A59" s="52" t="s">
        <v>37</v>
      </c>
      <c r="B59" s="53">
        <v>1576544</v>
      </c>
      <c r="C59" s="52" t="s">
        <v>38</v>
      </c>
      <c r="D59" s="53"/>
      <c r="E59" s="53"/>
      <c r="F59" s="53"/>
      <c r="G59" s="53"/>
      <c r="H59" s="53"/>
      <c r="I59" s="53">
        <v>2</v>
      </c>
      <c r="J59" s="53"/>
      <c r="K59" s="53">
        <v>2</v>
      </c>
      <c r="L59" s="53">
        <v>3</v>
      </c>
      <c r="M59" s="56">
        <v>6</v>
      </c>
      <c r="N59" s="55">
        <v>2.6</v>
      </c>
      <c r="O59" s="56">
        <f t="shared" si="12"/>
        <v>7.8</v>
      </c>
      <c r="P59" s="56">
        <f>O59+1.1</f>
        <v>8.9</v>
      </c>
      <c r="Q59" s="56">
        <v>1</v>
      </c>
      <c r="R59" s="56">
        <v>116</v>
      </c>
      <c r="S59" s="56" t="s">
        <v>39</v>
      </c>
      <c r="T59" s="56">
        <v>116</v>
      </c>
      <c r="U59" s="56" t="s">
        <v>54</v>
      </c>
      <c r="V59" s="58">
        <f t="shared" si="11"/>
        <v>6</v>
      </c>
      <c r="W59" s="59" t="s">
        <v>62</v>
      </c>
      <c r="X59" s="38">
        <f t="shared" si="14"/>
        <v>2</v>
      </c>
    </row>
    <row r="60" customHeight="1" spans="1:24">
      <c r="A60" s="66" t="s">
        <v>13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67"/>
      <c r="O60" s="58">
        <f>SUM(O4:O59)</f>
        <v>552.61</v>
      </c>
      <c r="P60" s="58">
        <f>SUM(P4:P59)</f>
        <v>624.96</v>
      </c>
      <c r="Q60" s="58">
        <f>SUM(Q4:Q59)</f>
        <v>2370</v>
      </c>
      <c r="R60" s="58"/>
      <c r="S60" s="58"/>
      <c r="T60" s="58"/>
      <c r="U60" s="58"/>
      <c r="V60" s="58">
        <f>SUM(V4:V59)</f>
        <v>18374</v>
      </c>
      <c r="W60" s="68"/>
      <c r="X60" s="68"/>
    </row>
    <row r="61" customHeight="1" spans="1:24">
      <c r="A61" s="69"/>
      <c r="B61" s="69"/>
      <c r="C61" s="69"/>
      <c r="D61" s="69"/>
      <c r="E61" s="69"/>
      <c r="F61" s="69"/>
      <c r="G61" s="69"/>
      <c r="H61" s="69"/>
      <c r="I61" s="70"/>
      <c r="J61" s="70"/>
      <c r="K61" s="70"/>
      <c r="L61" s="70"/>
      <c r="M61" s="69"/>
      <c r="N61" s="71"/>
      <c r="O61" s="69"/>
      <c r="P61" s="69"/>
      <c r="Q61" s="69"/>
      <c r="R61" s="69"/>
      <c r="S61" s="69"/>
      <c r="T61" s="69"/>
      <c r="U61" s="69"/>
      <c r="V61" s="69"/>
      <c r="W61" s="69"/>
      <c r="X61" s="69"/>
    </row>
    <row r="62" customHeight="1" spans="1:24">
      <c r="A62" s="60" t="s">
        <v>43</v>
      </c>
      <c r="B62" s="60" t="s">
        <v>44</v>
      </c>
      <c r="C62" s="60" t="s">
        <v>45</v>
      </c>
      <c r="D62" s="72" t="s">
        <v>46</v>
      </c>
      <c r="E62" s="72"/>
      <c r="F62" s="60" t="s">
        <v>47</v>
      </c>
      <c r="G62" s="60"/>
      <c r="H62" s="73"/>
      <c r="I62" s="74"/>
      <c r="J62" s="74"/>
      <c r="K62" s="74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</row>
    <row r="63" customHeight="1" spans="1:24">
      <c r="A63" s="60" t="s">
        <v>40</v>
      </c>
      <c r="B63" s="60">
        <f>Q4+Q5+Q11+Q23+Q46+Q50+Q52+Q55+Q57+Q6</f>
        <v>1987</v>
      </c>
      <c r="C63" s="60" t="s">
        <v>49</v>
      </c>
      <c r="D63" s="60"/>
      <c r="E63" s="60"/>
      <c r="F63" s="60" t="s">
        <v>50</v>
      </c>
      <c r="G63" s="60" t="s">
        <v>51</v>
      </c>
      <c r="H63" s="73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</row>
    <row r="64" customHeight="1" spans="1:24">
      <c r="A64" s="60" t="s">
        <v>52</v>
      </c>
      <c r="B64" s="60">
        <f>Q8+Q10+Q12+Q13+Q15+Q16+Q18+Q20+Q24+Q26+Q28+Q30+Q32+Q34+Q35+Q37+Q39+Q42+Q45+Q47+Q49+Q51+Q54+Q56+Q58</f>
        <v>365</v>
      </c>
      <c r="C64" s="60" t="s">
        <v>53</v>
      </c>
      <c r="D64" s="60" t="s">
        <v>18</v>
      </c>
      <c r="E64" s="60">
        <v>1.02</v>
      </c>
      <c r="F64" s="60"/>
      <c r="G64" s="60">
        <f>E64*2</f>
        <v>2.04</v>
      </c>
      <c r="H64" s="73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</row>
    <row r="65" customHeight="1" spans="1:24">
      <c r="A65" s="60" t="s">
        <v>54</v>
      </c>
      <c r="B65" s="60">
        <f>Q9+Q17+Q25+Q38+Q40+Q43+Q48+Q59</f>
        <v>8</v>
      </c>
      <c r="C65" s="60" t="s">
        <v>55</v>
      </c>
      <c r="D65" s="60" t="s">
        <v>19</v>
      </c>
      <c r="E65" s="60">
        <v>1.09</v>
      </c>
      <c r="F65" s="60">
        <v>1.09</v>
      </c>
      <c r="G65" s="60">
        <f t="shared" ref="G65:G70" si="15">E65*2</f>
        <v>2.18</v>
      </c>
      <c r="H65" s="73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</row>
    <row r="66" customHeight="1" spans="1:24">
      <c r="A66" s="60" t="s">
        <v>57</v>
      </c>
      <c r="B66" s="60">
        <v>10</v>
      </c>
      <c r="C66" s="60" t="s">
        <v>58</v>
      </c>
      <c r="D66" s="60" t="s">
        <v>20</v>
      </c>
      <c r="E66" s="60">
        <v>1.14</v>
      </c>
      <c r="F66" s="60">
        <v>2.28</v>
      </c>
      <c r="G66" s="60">
        <f t="shared" si="15"/>
        <v>2.28</v>
      </c>
      <c r="H66" s="73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</row>
    <row r="67" customHeight="1" spans="1:24">
      <c r="A67" s="60"/>
      <c r="B67" s="60"/>
      <c r="C67" s="60"/>
      <c r="D67" s="60" t="s">
        <v>21</v>
      </c>
      <c r="E67" s="60">
        <v>1.2</v>
      </c>
      <c r="F67" s="60">
        <v>2.4</v>
      </c>
      <c r="G67" s="60">
        <f t="shared" si="15"/>
        <v>2.4</v>
      </c>
      <c r="H67" s="73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</row>
    <row r="68" customHeight="1" spans="1:24">
      <c r="A68" s="60" t="s">
        <v>13</v>
      </c>
      <c r="B68" s="60">
        <f>SUM(B63:B67)</f>
        <v>2370</v>
      </c>
      <c r="C68" s="60"/>
      <c r="D68" s="60" t="s">
        <v>22</v>
      </c>
      <c r="E68" s="60">
        <v>1.25</v>
      </c>
      <c r="F68" s="60">
        <v>1.25</v>
      </c>
      <c r="G68" s="60">
        <f t="shared" si="15"/>
        <v>2.5</v>
      </c>
      <c r="H68" s="73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</row>
    <row r="69" customHeight="1" spans="1:24">
      <c r="A69" s="60"/>
      <c r="B69" s="60"/>
      <c r="C69" s="60"/>
      <c r="D69" s="60" t="s">
        <v>23</v>
      </c>
      <c r="E69" s="60">
        <v>1.3</v>
      </c>
      <c r="F69" s="60">
        <v>1.3</v>
      </c>
      <c r="G69" s="60">
        <f t="shared" si="15"/>
        <v>2.6</v>
      </c>
      <c r="H69" s="73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</row>
    <row r="70" customHeight="1" spans="1:24">
      <c r="A70" s="60"/>
      <c r="B70" s="60"/>
      <c r="C70" s="60"/>
      <c r="D70" s="60" t="s">
        <v>24</v>
      </c>
      <c r="E70" s="60">
        <v>1.35</v>
      </c>
      <c r="F70" s="60"/>
      <c r="G70" s="60">
        <f t="shared" si="15"/>
        <v>2.7</v>
      </c>
      <c r="H70" s="73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</row>
  </sheetData>
  <mergeCells count="6">
    <mergeCell ref="A1:X1"/>
    <mergeCell ref="D2:H2"/>
    <mergeCell ref="R2:T2"/>
    <mergeCell ref="R3:T3"/>
    <mergeCell ref="Y4:Z4"/>
    <mergeCell ref="I61:K61"/>
  </mergeCells>
  <printOptions horizontalCentered="1"/>
  <pageMargins left="0" right="0" top="0" bottom="0" header="0" footer="0"/>
  <pageSetup paperSize="9" scale="30" orientation="landscape"/>
  <headerFooter/>
  <rowBreaks count="1" manualBreakCount="1">
    <brk id="2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opLeftCell="A8" workbookViewId="0">
      <selection activeCell="F9" sqref="F9"/>
    </sheetView>
  </sheetViews>
  <sheetFormatPr defaultColWidth="21.875" defaultRowHeight="46.5" customHeight="1"/>
  <cols>
    <col min="1" max="1" width="21.875" style="25"/>
    <col min="2" max="2" width="16.75" style="25" customWidth="1"/>
    <col min="3" max="3" width="15.375" style="26" customWidth="1"/>
    <col min="4" max="4" width="17.875" style="26" customWidth="1"/>
    <col min="5" max="6" width="13.625" style="26" customWidth="1"/>
    <col min="7" max="7" width="15.75" style="26" customWidth="1"/>
    <col min="8" max="8" width="13.125" style="26" customWidth="1"/>
    <col min="9" max="9" width="18.875" style="26" customWidth="1"/>
    <col min="10" max="16384" width="21.875" style="26"/>
  </cols>
  <sheetData>
    <row r="1" customHeight="1" spans="1:9">
      <c r="A1" s="27" t="s">
        <v>64</v>
      </c>
      <c r="B1" s="28"/>
      <c r="C1" s="28"/>
      <c r="D1" s="28"/>
      <c r="E1" s="28"/>
      <c r="F1" s="28"/>
      <c r="G1" s="28"/>
      <c r="H1" s="28"/>
      <c r="I1" s="29"/>
    </row>
    <row r="2" customHeight="1" spans="1:9">
      <c r="A2" s="30" t="s">
        <v>65</v>
      </c>
      <c r="B2" s="30" t="s">
        <v>18</v>
      </c>
      <c r="C2" s="30" t="s">
        <v>19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0" t="s">
        <v>66</v>
      </c>
    </row>
    <row r="3" customHeight="1" spans="1:9">
      <c r="A3" s="30" t="s">
        <v>67</v>
      </c>
      <c r="B3" s="30">
        <v>32</v>
      </c>
      <c r="C3" s="31">
        <v>1362</v>
      </c>
      <c r="D3" s="31">
        <v>2588</v>
      </c>
      <c r="E3" s="31">
        <v>2332</v>
      </c>
      <c r="F3" s="31">
        <v>1440</v>
      </c>
      <c r="G3" s="31">
        <v>940</v>
      </c>
      <c r="H3" s="31">
        <v>278</v>
      </c>
      <c r="I3" s="30">
        <f>B3+H3+G3+F3+E3+D3+C3</f>
        <v>8972</v>
      </c>
    </row>
    <row r="4" customHeight="1" spans="1:9">
      <c r="A4" s="30" t="s">
        <v>68</v>
      </c>
      <c r="B4" s="32"/>
      <c r="C4" s="30">
        <v>778</v>
      </c>
      <c r="D4" s="31">
        <v>1566</v>
      </c>
      <c r="E4" s="31">
        <v>1550</v>
      </c>
      <c r="F4" s="31">
        <v>778</v>
      </c>
      <c r="G4" s="31">
        <v>740</v>
      </c>
      <c r="H4" s="31">
        <v>12</v>
      </c>
      <c r="I4" s="30">
        <f t="shared" ref="I4:I5" si="0">B4+H4+G4+F4+E4+D4+C4</f>
        <v>5424</v>
      </c>
    </row>
    <row r="5" customHeight="1" spans="1:9">
      <c r="A5" s="30" t="s">
        <v>69</v>
      </c>
      <c r="B5" s="32"/>
      <c r="C5" s="30">
        <v>570</v>
      </c>
      <c r="D5" s="31">
        <v>1148</v>
      </c>
      <c r="E5" s="31">
        <v>1138</v>
      </c>
      <c r="F5" s="31">
        <v>570</v>
      </c>
      <c r="G5" s="31">
        <v>544</v>
      </c>
      <c r="H5" s="31">
        <v>8</v>
      </c>
      <c r="I5" s="30">
        <f t="shared" si="0"/>
        <v>3978</v>
      </c>
    </row>
    <row r="6" customHeight="1" spans="1:9">
      <c r="A6" s="33" t="s">
        <v>13</v>
      </c>
      <c r="B6" s="33">
        <f>B3+B4+B5</f>
        <v>32</v>
      </c>
      <c r="C6" s="33">
        <f t="shared" ref="C6:I6" si="1">C3+C4+C5</f>
        <v>2710</v>
      </c>
      <c r="D6" s="33">
        <f t="shared" si="1"/>
        <v>5302</v>
      </c>
      <c r="E6" s="33">
        <f t="shared" si="1"/>
        <v>5020</v>
      </c>
      <c r="F6" s="33">
        <f t="shared" si="1"/>
        <v>2788</v>
      </c>
      <c r="G6" s="33">
        <f t="shared" si="1"/>
        <v>2224</v>
      </c>
      <c r="H6" s="33">
        <f t="shared" si="1"/>
        <v>298</v>
      </c>
      <c r="I6" s="33">
        <f t="shared" si="1"/>
        <v>18374</v>
      </c>
    </row>
    <row r="7" customHeight="1" spans="1:9">
      <c r="A7" s="34"/>
      <c r="B7" s="34"/>
    </row>
    <row r="8" customHeight="1" spans="1:9">
      <c r="A8" s="34"/>
      <c r="B8" s="34"/>
    </row>
    <row r="9" customHeight="1" spans="1:9">
      <c r="A9" s="34"/>
      <c r="B9" s="34"/>
    </row>
  </sheetData>
  <mergeCells count="1">
    <mergeCell ref="A1:I1"/>
  </mergeCells>
  <pageMargins left="0" right="0" top="0" bottom="0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zoomScale="30" zoomScaleNormal="30" zoomScaleSheetLayoutView="30" workbookViewId="0">
      <selection activeCell="L14" sqref="L14"/>
    </sheetView>
  </sheetViews>
  <sheetFormatPr defaultColWidth="9" defaultRowHeight="46.5" outlineLevelRow="3"/>
  <cols>
    <col min="1" max="1" width="40.125" style="1" customWidth="1"/>
    <col min="2" max="2" width="29.375" style="1" customWidth="1"/>
    <col min="3" max="3" width="48.5" style="1" customWidth="1"/>
    <col min="4" max="4" width="19.75" style="1" customWidth="1"/>
    <col min="5" max="5" width="19.625" style="1" customWidth="1"/>
    <col min="6" max="6" width="19.125" style="1" customWidth="1"/>
    <col min="7" max="7" width="25.75" style="1" customWidth="1"/>
    <col min="8" max="8" width="22.75" style="1" customWidth="1"/>
    <col min="9" max="9" width="26.75" style="1" customWidth="1"/>
    <col min="10" max="10" width="22.625" style="1" customWidth="1"/>
    <col min="11" max="11" width="22.5" style="1" customWidth="1"/>
    <col min="12" max="12" width="21.75" style="1" customWidth="1"/>
    <col min="13" max="13" width="21.875" style="1" customWidth="1"/>
    <col min="14" max="14" width="21.5" style="1" customWidth="1"/>
    <col min="15" max="15" width="10.875" style="1" customWidth="1"/>
    <col min="16" max="16" width="21.125" style="1" customWidth="1"/>
    <col min="17" max="17" width="42.625" style="1" customWidth="1"/>
    <col min="18" max="18" width="23.375" style="1" customWidth="1"/>
    <col min="19" max="19" width="49.875" style="1" customWidth="1"/>
    <col min="20" max="20" width="25" style="2" customWidth="1"/>
    <col min="21" max="21" width="40.75" style="1" customWidth="1"/>
    <col min="22" max="22" width="14" style="1" customWidth="1"/>
    <col min="23" max="23" width="13" style="1" customWidth="1"/>
    <col min="24" max="24" width="9" style="1"/>
    <col min="25" max="27" width="9.25" style="1" customWidth="1"/>
    <col min="28" max="16384" width="9" style="1"/>
  </cols>
  <sheetData>
    <row r="1" ht="31.5" customHeight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ht="75" customHeight="1" spans="1:20">
      <c r="A2" s="5" t="s">
        <v>0</v>
      </c>
      <c r="B2" s="6" t="s">
        <v>70</v>
      </c>
      <c r="C2" s="5" t="s">
        <v>2</v>
      </c>
      <c r="D2" s="7"/>
      <c r="E2" s="7"/>
      <c r="F2" s="7"/>
      <c r="G2" s="5" t="s">
        <v>4</v>
      </c>
      <c r="H2" s="5" t="s">
        <v>5</v>
      </c>
      <c r="I2" s="5" t="s">
        <v>6</v>
      </c>
      <c r="J2" s="8" t="s">
        <v>7</v>
      </c>
      <c r="K2" s="8" t="s">
        <v>8</v>
      </c>
      <c r="L2" s="8" t="s">
        <v>9</v>
      </c>
      <c r="M2" s="5" t="s">
        <v>10</v>
      </c>
      <c r="N2" s="9" t="s">
        <v>11</v>
      </c>
      <c r="O2" s="7"/>
      <c r="P2" s="10"/>
      <c r="Q2" s="5" t="s">
        <v>12</v>
      </c>
      <c r="R2" s="5" t="s">
        <v>13</v>
      </c>
      <c r="S2" s="5" t="s">
        <v>14</v>
      </c>
      <c r="T2" s="11"/>
    </row>
    <row r="3" ht="123" customHeight="1" spans="1:20">
      <c r="A3" s="12" t="s">
        <v>15</v>
      </c>
      <c r="B3" s="12" t="s">
        <v>16</v>
      </c>
      <c r="C3" s="12" t="s">
        <v>17</v>
      </c>
      <c r="D3" s="13" t="s">
        <v>19</v>
      </c>
      <c r="E3" s="13" t="s">
        <v>20</v>
      </c>
      <c r="F3" s="13" t="s">
        <v>21</v>
      </c>
      <c r="G3" s="12" t="s">
        <v>25</v>
      </c>
      <c r="H3" s="12" t="s">
        <v>26</v>
      </c>
      <c r="I3" s="6" t="s">
        <v>27</v>
      </c>
      <c r="J3" s="14" t="s">
        <v>28</v>
      </c>
      <c r="K3" s="14" t="s">
        <v>29</v>
      </c>
      <c r="L3" s="14" t="s">
        <v>30</v>
      </c>
      <c r="M3" s="6" t="s">
        <v>31</v>
      </c>
      <c r="N3" s="15" t="s">
        <v>32</v>
      </c>
      <c r="O3" s="16"/>
      <c r="P3" s="17"/>
      <c r="Q3" s="6" t="s">
        <v>33</v>
      </c>
      <c r="R3" s="12" t="s">
        <v>34</v>
      </c>
      <c r="S3" s="6" t="s">
        <v>35</v>
      </c>
      <c r="T3" s="11" t="s">
        <v>36</v>
      </c>
    </row>
    <row r="4" ht="75" customHeight="1" spans="1:20">
      <c r="A4" s="18" t="s">
        <v>71</v>
      </c>
      <c r="B4" s="19">
        <v>1759491</v>
      </c>
      <c r="C4" s="18" t="s">
        <v>72</v>
      </c>
      <c r="D4" s="19">
        <v>2</v>
      </c>
      <c r="E4" s="19">
        <v>2</v>
      </c>
      <c r="F4" s="19">
        <v>2</v>
      </c>
      <c r="G4" s="18">
        <v>6</v>
      </c>
      <c r="H4" s="18">
        <v>3</v>
      </c>
      <c r="I4" s="20">
        <f>G4*H4</f>
        <v>18</v>
      </c>
      <c r="J4" s="21"/>
      <c r="K4" s="22">
        <v>15.18</v>
      </c>
      <c r="L4" s="22">
        <v>16.5</v>
      </c>
      <c r="M4" s="23">
        <v>45</v>
      </c>
      <c r="N4" s="23">
        <v>1</v>
      </c>
      <c r="O4" s="23" t="s">
        <v>39</v>
      </c>
      <c r="P4" s="23">
        <v>45</v>
      </c>
      <c r="Q4" s="23" t="s">
        <v>73</v>
      </c>
      <c r="R4" s="23">
        <f>M4*I4</f>
        <v>810</v>
      </c>
      <c r="S4" s="18" t="s">
        <v>41</v>
      </c>
      <c r="T4" s="24">
        <f>M4*2</f>
        <v>90</v>
      </c>
    </row>
  </sheetData>
  <mergeCells count="5">
    <mergeCell ref="A1:T1"/>
    <mergeCell ref="D2:F2"/>
    <mergeCell ref="N2:P2"/>
    <mergeCell ref="N3:P3"/>
    <mergeCell ref="U4:V4"/>
  </mergeCells>
  <pageMargins left="0" right="0" top="0" bottom="0" header="0" footer="0"/>
  <pageSetup paperSize="9" scale="2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Taoism</cp:lastModifiedBy>
  <dcterms:created xsi:type="dcterms:W3CDTF">2006-09-16T00:00:00Z</dcterms:created>
  <dcterms:modified xsi:type="dcterms:W3CDTF">2026-01-27T06:40:02Z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0B3D2D6A4FBF474D9241D15C58BD3A71_12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