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/>
  </bookViews>
  <sheets>
    <sheet name="箱单" sheetId="11" r:id="rId1"/>
    <sheet name="配比及港口明细 (2)" sheetId="9" state="hidden" r:id="rId2"/>
  </sheets>
  <definedNames>
    <definedName name="_xlnm._FilterDatabase" localSheetId="0" hidden="1">箱单!$A$2:$W$40</definedName>
    <definedName name="_xlnm.Print_Area" localSheetId="1">'配比及港口明细 (2)'!$A$1:$T$51</definedName>
    <definedName name="_xlnm.Print_Area" localSheetId="0">箱单!$A$1:$U$41</definedName>
    <definedName name="_xlnm.Print_Area">#REF!</definedName>
    <definedName name="_xlnm.Print_Titles" localSheetId="0">箱单!$4:$6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<sst xmlns="http://schemas.openxmlformats.org/spreadsheetml/2006/main" count="585" uniqueCount="61">
  <si>
    <t>装        箱      单</t>
  </si>
  <si>
    <t>款号；H0474AX</t>
  </si>
  <si>
    <t>品名描述：Short Sleeve Polo T -shirt</t>
  </si>
  <si>
    <t>箱号</t>
  </si>
  <si>
    <t>箱数*2</t>
  </si>
  <si>
    <t>PO号</t>
  </si>
  <si>
    <t>港口</t>
  </si>
  <si>
    <t>颜色</t>
  </si>
  <si>
    <t>件/配比</t>
  </si>
  <si>
    <t>每箱配比数</t>
  </si>
  <si>
    <t xml:space="preserve">每箱件数 </t>
  </si>
  <si>
    <t>总件数</t>
  </si>
  <si>
    <t>毛重 (KGS)</t>
  </si>
  <si>
    <t>净重(KGS)</t>
  </si>
  <si>
    <t>外箱尺寸cm</t>
  </si>
  <si>
    <t>体积</t>
  </si>
  <si>
    <t>CTNS</t>
  </si>
  <si>
    <t>STYLE NO</t>
  </si>
  <si>
    <t>TOTAL
PCS/SETS</t>
  </si>
  <si>
    <t>S</t>
  </si>
  <si>
    <t>M</t>
  </si>
  <si>
    <t>L</t>
  </si>
  <si>
    <t>XL</t>
  </si>
  <si>
    <t>XXL</t>
  </si>
  <si>
    <t>-</t>
  </si>
  <si>
    <t>TURKEY</t>
  </si>
  <si>
    <t>GN1150 - MINT MELANGE</t>
  </si>
  <si>
    <t>KAZAKHSTAN</t>
  </si>
  <si>
    <t>ECOM</t>
  </si>
  <si>
    <t>TOPTAN-5</t>
  </si>
  <si>
    <t>TOPTAN-7</t>
  </si>
  <si>
    <t>EGYPT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</si>
  <si>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</si>
  <si>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</si>
  <si>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</si>
  <si>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</si>
  <si>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</si>
  <si>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</si>
  <si>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</si>
  <si>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</si>
  <si>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</si>
  <si>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</si>
  <si>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</si>
  <si>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</si>
  <si>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</si>
  <si>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</si>
  <si>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</si>
  <si>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款号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</si>
  <si>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</si>
  <si>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一个配比数量</t>
  </si>
  <si>
    <t>总配比数量</t>
  </si>
  <si>
    <t>总数量</t>
  </si>
  <si>
    <t>交期</t>
  </si>
  <si>
    <t>XS</t>
  </si>
  <si>
    <t>X3926AZ</t>
  </si>
  <si>
    <t>WT34 - WHITE</t>
  </si>
  <si>
    <t>2025.1.22</t>
  </si>
  <si>
    <t>BK81 - BLACK</t>
  </si>
  <si>
    <t>2025.2.08</t>
  </si>
  <si>
    <t>KH142 - LT.KHAKI</t>
  </si>
  <si>
    <t>BG732 - BEIGE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</si>
</sst>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38">
    <font>
      <sz val="11"/>
      <name val="等线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sz val="11"/>
      <name val="Calibri"/>
      <charset val="134"/>
    </font>
    <font>
      <sz val="11"/>
      <color rgb="FFFF0000"/>
      <name val="等线"/>
      <charset val="134"/>
    </font>
    <font>
      <b/>
      <sz val="11"/>
      <name val="等线"/>
      <charset val="134"/>
    </font>
    <font>
      <b/>
      <sz val="16"/>
      <color rgb="FFFF0000"/>
      <name val="等线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b/>
      <u/>
      <sz val="12"/>
      <name val="微软雅黑"/>
      <charset val="134"/>
    </font>
    <font>
      <b/>
      <u/>
      <sz val="10"/>
      <name val="微软雅黑"/>
      <charset val="134"/>
    </font>
    <font>
      <b/>
      <sz val="12"/>
      <name val="微软雅黑"/>
      <charset val="134"/>
    </font>
    <font>
      <b/>
      <sz val="12"/>
      <color theme="2"/>
      <name val="微软雅黑"/>
      <charset val="134"/>
    </font>
    <font>
      <b/>
      <sz val="14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7998290963469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1" applyNumberFormat="0" applyAlignment="0" applyProtection="0">
      <alignment vertical="center"/>
    </xf>
    <xf numFmtId="0" fontId="27" fillId="10" borderId="22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9" fillId="11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/>
    <xf numFmtId="0" fontId="4" fillId="0" borderId="0"/>
  </cellStyleXfs>
  <cellXfs count="7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0" fillId="2" borderId="5" xfId="0" applyNumberFormat="1" applyFill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/>
    </xf>
    <xf numFmtId="1" fontId="0" fillId="6" borderId="6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8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/>
    </xf>
    <xf numFmtId="176" fontId="12" fillId="5" borderId="7" xfId="0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77" fontId="12" fillId="0" borderId="0" xfId="0" applyNumberFormat="1" applyFont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7" fontId="12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1"/>
  <sheetViews>
    <sheetView tabSelected="1" view="pageBreakPreview" zoomScaleNormal="100" topLeftCell="A3" workbookViewId="0">
      <selection activeCell="G8" sqref="G8:G9"/>
    </sheetView>
  </sheetViews>
  <sheetFormatPr defaultColWidth="9" defaultRowHeight="16.5"/>
  <cols>
    <col min="1" max="3" width="4.75" style="32" customWidth="1"/>
    <col min="4" max="4" width="8" style="32" customWidth="1"/>
    <col min="5" max="5" width="9.25" style="32" customWidth="1"/>
    <col min="6" max="6" width="16.125" style="32" customWidth="1"/>
    <col min="7" max="7" width="15.75" style="33" customWidth="1"/>
    <col min="8" max="8" width="4" style="32" customWidth="1"/>
    <col min="9" max="9" width="4.875" style="32" customWidth="1"/>
    <col min="10" max="10" width="4" style="32" customWidth="1"/>
    <col min="11" max="11" width="5.5" style="32" customWidth="1"/>
    <col min="12" max="12" width="6.125" style="32" customWidth="1"/>
    <col min="13" max="13" width="9" style="32"/>
    <col min="14" max="14" width="8.75" style="32" customWidth="1"/>
    <col min="15" max="16" width="9" style="32"/>
    <col min="17" max="18" width="9" style="34"/>
    <col min="19" max="21" width="3.625" style="32" customWidth="1"/>
    <col min="22" max="16384" width="9" style="32"/>
  </cols>
  <sheetData>
    <row r="1" spans="1:23">
      <c r="A1" s="35" t="s">
        <v>0</v>
      </c>
      <c r="B1" s="35"/>
      <c r="C1" s="35"/>
      <c r="D1" s="35"/>
      <c r="E1" s="35"/>
      <c r="F1" s="35"/>
      <c r="G1" s="36"/>
      <c r="H1" s="35"/>
      <c r="I1" s="35"/>
      <c r="J1" s="35"/>
      <c r="K1" s="35"/>
      <c r="L1" s="35"/>
      <c r="M1" s="35"/>
      <c r="N1" s="35"/>
      <c r="O1" s="35"/>
      <c r="P1" s="35"/>
      <c r="Q1" s="37"/>
      <c r="R1" s="37"/>
      <c r="S1" s="35"/>
      <c r="T1" s="35"/>
      <c r="U1" s="35"/>
      <c r="V1" s="35"/>
    </row>
    <row r="2" spans="1:23">
      <c r="A2" s="35"/>
      <c r="B2" s="35"/>
      <c r="C2" s="35"/>
      <c r="D2" s="35"/>
      <c r="E2" s="35"/>
      <c r="F2" s="35"/>
      <c r="G2" s="36"/>
      <c r="H2" s="35"/>
      <c r="I2" s="35"/>
      <c r="J2" s="35"/>
      <c r="K2" s="35"/>
      <c r="L2" s="35"/>
      <c r="M2" s="35"/>
      <c r="N2" s="35"/>
      <c r="O2" s="35"/>
      <c r="P2" s="35"/>
      <c r="Q2" s="37"/>
      <c r="R2" s="37"/>
      <c r="S2" s="35"/>
      <c r="T2" s="35"/>
      <c r="U2" s="35"/>
      <c r="V2" s="35"/>
    </row>
    <row r="3" spans="1:23">
      <c r="A3" s="38"/>
      <c r="B3" s="38"/>
      <c r="C3" s="39" t="s">
        <v>1</v>
      </c>
      <c r="D3" s="39"/>
      <c r="E3" s="40"/>
      <c r="F3" s="40"/>
      <c r="G3" s="41"/>
      <c r="H3" s="42"/>
      <c r="I3" s="42"/>
      <c r="J3" s="42"/>
      <c r="K3" s="42"/>
      <c r="L3" s="42"/>
      <c r="M3" s="43"/>
      <c r="N3" s="44"/>
      <c r="O3" s="45" t="s">
        <v>2</v>
      </c>
      <c r="P3" s="45"/>
      <c r="Q3" s="46"/>
      <c r="R3" s="46"/>
      <c r="S3" s="47"/>
      <c r="T3" s="48"/>
      <c r="U3" s="48"/>
      <c r="V3" s="49"/>
    </row>
    <row r="4" spans="1:23">
      <c r="A4" s="50" t="s">
        <v>3</v>
      </c>
      <c r="B4" s="50"/>
      <c r="C4" s="50"/>
      <c r="D4" s="51" t="s">
        <v>4</v>
      </c>
      <c r="E4" s="50" t="s">
        <v>5</v>
      </c>
      <c r="F4" s="50" t="s">
        <v>6</v>
      </c>
      <c r="G4" s="52" t="s">
        <v>7</v>
      </c>
      <c r="H4" s="53"/>
      <c r="I4" s="53"/>
      <c r="J4" s="53"/>
      <c r="K4" s="53"/>
      <c r="L4" s="53"/>
      <c r="M4" s="50" t="s">
        <v>8</v>
      </c>
      <c r="N4" s="50" t="s">
        <v>9</v>
      </c>
      <c r="O4" s="50" t="s">
        <v>10</v>
      </c>
      <c r="P4" s="50" t="s">
        <v>11</v>
      </c>
      <c r="Q4" s="54" t="s">
        <v>12</v>
      </c>
      <c r="R4" s="54" t="s">
        <v>13</v>
      </c>
      <c r="S4" s="55" t="s">
        <v>14</v>
      </c>
      <c r="T4" s="53"/>
      <c r="U4" s="56"/>
      <c r="V4" s="57" t="s">
        <v>15</v>
      </c>
    </row>
    <row r="5" spans="1:23">
      <c r="A5" s="50"/>
      <c r="B5" s="50"/>
      <c r="C5" s="50"/>
      <c r="D5" s="51" t="s">
        <v>16</v>
      </c>
      <c r="E5" s="50"/>
      <c r="F5" s="50"/>
      <c r="G5" s="52" t="s">
        <v>17</v>
      </c>
      <c r="H5" s="58"/>
      <c r="I5" s="58"/>
      <c r="J5" s="58"/>
      <c r="K5" s="58"/>
      <c r="L5" s="58"/>
      <c r="M5" s="50"/>
      <c r="N5" s="50"/>
      <c r="O5" s="50"/>
      <c r="P5" s="50" t="s">
        <v>18</v>
      </c>
      <c r="Q5" s="54"/>
      <c r="R5" s="54"/>
      <c r="S5" s="59"/>
      <c r="T5" s="60"/>
      <c r="U5" s="61"/>
      <c r="V5" s="62"/>
    </row>
    <row r="6" ht="20" spans="1:23">
      <c r="A6" s="50"/>
      <c r="B6" s="50"/>
      <c r="C6" s="50"/>
      <c r="D6" s="51" t="s">
        <v>16</v>
      </c>
      <c r="E6" s="50"/>
      <c r="F6" s="50"/>
      <c r="G6" s="52" t="s">
        <v>17</v>
      </c>
      <c r="H6" s="63" t="s">
        <v>19</v>
      </c>
      <c r="I6" s="63" t="s">
        <v>20</v>
      </c>
      <c r="J6" s="63" t="s">
        <v>21</v>
      </c>
      <c r="K6" s="63" t="s">
        <v>22</v>
      </c>
      <c r="L6" s="63" t="s">
        <v>23</v>
      </c>
      <c r="M6" s="50"/>
      <c r="N6" s="50"/>
      <c r="O6" s="50"/>
      <c r="P6" s="50" t="s">
        <v>18</v>
      </c>
      <c r="Q6" s="54"/>
      <c r="R6" s="54"/>
      <c r="S6" s="64"/>
      <c r="T6" s="58"/>
      <c r="U6" s="65"/>
      <c r="V6" s="66"/>
    </row>
    <row r="7" s="31" customFormat="1" ht="30" customHeight="1" spans="1:23">
      <c r="A7" s="67">
        <v>1</v>
      </c>
      <c r="B7" s="67" t="s">
        <v>24</v>
      </c>
      <c r="C7" s="67">
        <v>54</v>
      </c>
      <c r="D7" s="67">
        <v>54</v>
      </c>
      <c r="E7" s="68">
        <v>1783232</v>
      </c>
      <c r="F7" s="68" t="s">
        <v>25</v>
      </c>
      <c r="G7" s="69" t="s">
        <v>26</v>
      </c>
      <c r="H7" s="68">
        <v>2</v>
      </c>
      <c r="I7" s="68">
        <v>3</v>
      </c>
      <c r="J7" s="68">
        <v>3</v>
      </c>
      <c r="K7" s="68">
        <v>2</v>
      </c>
      <c r="L7" s="68">
        <v>1</v>
      </c>
      <c r="M7" s="70">
        <v>11</v>
      </c>
      <c r="N7" s="67">
        <v>8</v>
      </c>
      <c r="O7" s="67">
        <f>N7*M7</f>
        <v>88</v>
      </c>
      <c r="P7" s="67">
        <f>O7*D7</f>
        <v>4752</v>
      </c>
      <c r="Q7" s="71">
        <f>R7+1.1</f>
        <v>16.7</v>
      </c>
      <c r="R7" s="71">
        <f>W7*N7</f>
        <v>15.6</v>
      </c>
      <c r="S7" s="67">
        <v>60</v>
      </c>
      <c r="T7" s="67">
        <v>40</v>
      </c>
      <c r="U7" s="67">
        <v>37</v>
      </c>
      <c r="V7" s="67"/>
      <c r="W7" s="31">
        <v>1.95</v>
      </c>
    </row>
    <row r="8" s="31" customFormat="1" ht="30" customHeight="1" spans="1:23">
      <c r="A8" s="67">
        <f>C7+1</f>
        <v>55</v>
      </c>
      <c r="B8" s="67" t="s">
        <v>24</v>
      </c>
      <c r="C8" s="72">
        <f>D8+C7</f>
        <v>55</v>
      </c>
      <c r="D8" s="67">
        <v>1</v>
      </c>
      <c r="E8" s="68">
        <v>1783232</v>
      </c>
      <c r="F8" s="68" t="s">
        <v>25</v>
      </c>
      <c r="G8" s="69" t="s">
        <v>26</v>
      </c>
      <c r="H8" s="68">
        <v>2</v>
      </c>
      <c r="I8" s="68">
        <v>3</v>
      </c>
      <c r="J8" s="68">
        <v>3</v>
      </c>
      <c r="K8" s="68">
        <v>2</v>
      </c>
      <c r="L8" s="68">
        <v>1</v>
      </c>
      <c r="M8" s="70">
        <v>11</v>
      </c>
      <c r="N8" s="67">
        <v>4</v>
      </c>
      <c r="O8" s="67">
        <f t="shared" ref="O8:O40" si="0">N8*M8</f>
        <v>44</v>
      </c>
      <c r="P8" s="67">
        <f t="shared" ref="P8:P40" si="1">O8*D8</f>
        <v>44</v>
      </c>
      <c r="Q8" s="71">
        <f>R8+0.6</f>
        <v>8.4</v>
      </c>
      <c r="R8" s="71">
        <f t="shared" ref="R8:R40" si="2">W8*N8</f>
        <v>7.8</v>
      </c>
      <c r="S8" s="67">
        <v>60</v>
      </c>
      <c r="T8" s="67">
        <v>40</v>
      </c>
      <c r="U8" s="67">
        <v>19</v>
      </c>
      <c r="V8" s="67"/>
      <c r="W8" s="31">
        <v>1.95</v>
      </c>
    </row>
    <row r="9" s="31" customFormat="1" ht="30" customHeight="1" spans="1:23">
      <c r="A9" s="67">
        <v>1</v>
      </c>
      <c r="B9" s="67" t="s">
        <v>24</v>
      </c>
      <c r="C9" s="67">
        <v>3</v>
      </c>
      <c r="D9" s="67">
        <v>3</v>
      </c>
      <c r="E9" s="68">
        <v>1783231</v>
      </c>
      <c r="F9" s="68" t="s">
        <v>27</v>
      </c>
      <c r="G9" s="69" t="s">
        <v>26</v>
      </c>
      <c r="H9" s="68">
        <v>2</v>
      </c>
      <c r="I9" s="68">
        <v>3</v>
      </c>
      <c r="J9" s="68">
        <v>3</v>
      </c>
      <c r="K9" s="68">
        <v>2</v>
      </c>
      <c r="L9" s="68">
        <v>1</v>
      </c>
      <c r="M9" s="70">
        <v>11</v>
      </c>
      <c r="N9" s="67">
        <v>8</v>
      </c>
      <c r="O9" s="67">
        <f t="shared" si="0"/>
        <v>88</v>
      </c>
      <c r="P9" s="67">
        <f t="shared" si="1"/>
        <v>264</v>
      </c>
      <c r="Q9" s="71">
        <f>R9+1.1</f>
        <v>16.7</v>
      </c>
      <c r="R9" s="71">
        <f t="shared" si="2"/>
        <v>15.6</v>
      </c>
      <c r="S9" s="67">
        <v>60</v>
      </c>
      <c r="T9" s="67">
        <v>40</v>
      </c>
      <c r="U9" s="67">
        <v>37</v>
      </c>
      <c r="V9" s="67"/>
      <c r="W9" s="31">
        <v>1.95</v>
      </c>
    </row>
    <row r="10" s="31" customFormat="1" ht="30" customHeight="1" spans="1:23">
      <c r="A10" s="67">
        <f>C9+1</f>
        <v>4</v>
      </c>
      <c r="B10" s="67" t="s">
        <v>24</v>
      </c>
      <c r="C10" s="72">
        <f>D10+C9</f>
        <v>4</v>
      </c>
      <c r="D10" s="67">
        <v>1</v>
      </c>
      <c r="E10" s="68">
        <v>1783231</v>
      </c>
      <c r="F10" s="68" t="s">
        <v>27</v>
      </c>
      <c r="G10" s="69" t="s">
        <v>26</v>
      </c>
      <c r="H10" s="68">
        <v>2</v>
      </c>
      <c r="I10" s="68">
        <v>3</v>
      </c>
      <c r="J10" s="68">
        <v>3</v>
      </c>
      <c r="K10" s="68">
        <v>2</v>
      </c>
      <c r="L10" s="68">
        <v>1</v>
      </c>
      <c r="M10" s="70">
        <v>11</v>
      </c>
      <c r="N10" s="67">
        <v>1</v>
      </c>
      <c r="O10" s="67">
        <f t="shared" si="0"/>
        <v>11</v>
      </c>
      <c r="P10" s="67">
        <f t="shared" si="1"/>
        <v>11</v>
      </c>
      <c r="Q10" s="71">
        <f>R10+0.45</f>
        <v>2.4</v>
      </c>
      <c r="R10" s="71">
        <f t="shared" si="2"/>
        <v>1.95</v>
      </c>
      <c r="S10" s="67">
        <v>60</v>
      </c>
      <c r="T10" s="67">
        <v>40</v>
      </c>
      <c r="U10" s="67">
        <v>15</v>
      </c>
      <c r="V10" s="67"/>
      <c r="W10" s="31">
        <v>1.95</v>
      </c>
    </row>
    <row r="11" s="31" customFormat="1" ht="30" customHeight="1" spans="1:23">
      <c r="A11" s="67">
        <v>1</v>
      </c>
      <c r="B11" s="67" t="s">
        <v>24</v>
      </c>
      <c r="C11" s="67">
        <v>1</v>
      </c>
      <c r="D11" s="67">
        <v>1</v>
      </c>
      <c r="E11" s="68">
        <v>1783228</v>
      </c>
      <c r="F11" s="68" t="s">
        <v>28</v>
      </c>
      <c r="G11" s="69" t="s">
        <v>26</v>
      </c>
      <c r="H11" s="68">
        <v>2</v>
      </c>
      <c r="I11" s="68" t="s">
        <v>24</v>
      </c>
      <c r="J11" s="68" t="s">
        <v>24</v>
      </c>
      <c r="K11" s="68" t="s">
        <v>24</v>
      </c>
      <c r="L11" s="68" t="s">
        <v>24</v>
      </c>
      <c r="M11" s="70">
        <v>2</v>
      </c>
      <c r="N11" s="67">
        <v>23</v>
      </c>
      <c r="O11" s="67">
        <f t="shared" si="0"/>
        <v>46</v>
      </c>
      <c r="P11" s="67">
        <f t="shared" si="1"/>
        <v>46</v>
      </c>
      <c r="Q11" s="71">
        <f>R11+0.6</f>
        <v>7.96</v>
      </c>
      <c r="R11" s="71">
        <f t="shared" si="2"/>
        <v>7.36</v>
      </c>
      <c r="S11" s="67">
        <v>60</v>
      </c>
      <c r="T11" s="67">
        <v>40</v>
      </c>
      <c r="U11" s="67">
        <v>19</v>
      </c>
      <c r="V11" s="67"/>
      <c r="W11" s="31">
        <v>0.32</v>
      </c>
    </row>
    <row r="12" s="31" customFormat="1" ht="30" customHeight="1" spans="1:23">
      <c r="A12" s="67">
        <f>C11+1</f>
        <v>2</v>
      </c>
      <c r="B12" s="67" t="s">
        <v>24</v>
      </c>
      <c r="C12" s="67">
        <f>D12+C11</f>
        <v>2</v>
      </c>
      <c r="D12" s="67">
        <v>1</v>
      </c>
      <c r="E12" s="68">
        <v>1783228</v>
      </c>
      <c r="F12" s="68" t="s">
        <v>28</v>
      </c>
      <c r="G12" s="69" t="s">
        <v>26</v>
      </c>
      <c r="H12" s="68" t="s">
        <v>24</v>
      </c>
      <c r="I12" s="68">
        <v>2</v>
      </c>
      <c r="J12" s="68" t="s">
        <v>24</v>
      </c>
      <c r="K12" s="68" t="s">
        <v>24</v>
      </c>
      <c r="L12" s="68" t="s">
        <v>24</v>
      </c>
      <c r="M12" s="70">
        <v>2</v>
      </c>
      <c r="N12" s="67">
        <v>36</v>
      </c>
      <c r="O12" s="67">
        <f t="shared" si="0"/>
        <v>72</v>
      </c>
      <c r="P12" s="67">
        <f t="shared" si="1"/>
        <v>72</v>
      </c>
      <c r="Q12" s="71">
        <f>R12+0.9</f>
        <v>13.14</v>
      </c>
      <c r="R12" s="71">
        <f t="shared" si="2"/>
        <v>12.24</v>
      </c>
      <c r="S12" s="67">
        <v>60</v>
      </c>
      <c r="T12" s="67">
        <v>40</v>
      </c>
      <c r="U12" s="67">
        <v>30</v>
      </c>
      <c r="V12" s="67"/>
      <c r="W12" s="31">
        <v>0.34</v>
      </c>
    </row>
    <row r="13" s="31" customFormat="1" ht="30" customHeight="1" spans="1:23">
      <c r="A13" s="67">
        <f>C12+1</f>
        <v>3</v>
      </c>
      <c r="B13" s="67" t="s">
        <v>24</v>
      </c>
      <c r="C13" s="67">
        <f>D13+C12</f>
        <v>3</v>
      </c>
      <c r="D13" s="67">
        <v>1</v>
      </c>
      <c r="E13" s="68">
        <v>1783228</v>
      </c>
      <c r="F13" s="68" t="s">
        <v>28</v>
      </c>
      <c r="G13" s="69" t="s">
        <v>26</v>
      </c>
      <c r="H13" s="68" t="s">
        <v>24</v>
      </c>
      <c r="I13" s="68" t="s">
        <v>24</v>
      </c>
      <c r="J13" s="68">
        <v>2</v>
      </c>
      <c r="K13" s="68" t="s">
        <v>24</v>
      </c>
      <c r="L13" s="68" t="s">
        <v>24</v>
      </c>
      <c r="M13" s="70">
        <v>2</v>
      </c>
      <c r="N13" s="67">
        <v>36</v>
      </c>
      <c r="O13" s="67">
        <f t="shared" si="0"/>
        <v>72</v>
      </c>
      <c r="P13" s="67">
        <f t="shared" si="1"/>
        <v>72</v>
      </c>
      <c r="Q13" s="71">
        <f>R13+0.9</f>
        <v>13.86</v>
      </c>
      <c r="R13" s="71">
        <f t="shared" si="2"/>
        <v>12.96</v>
      </c>
      <c r="S13" s="67">
        <v>60</v>
      </c>
      <c r="T13" s="67">
        <v>40</v>
      </c>
      <c r="U13" s="67">
        <v>30</v>
      </c>
      <c r="V13" s="67"/>
      <c r="W13" s="31">
        <v>0.36</v>
      </c>
    </row>
    <row r="14" s="31" customFormat="1" ht="30" customHeight="1" spans="1:23">
      <c r="A14" s="67">
        <f>C13+1</f>
        <v>4</v>
      </c>
      <c r="B14" s="67" t="s">
        <v>24</v>
      </c>
      <c r="C14" s="67">
        <f>D14+C13</f>
        <v>4</v>
      </c>
      <c r="D14" s="67">
        <v>1</v>
      </c>
      <c r="E14" s="68">
        <v>1783228</v>
      </c>
      <c r="F14" s="68" t="s">
        <v>28</v>
      </c>
      <c r="G14" s="69" t="s">
        <v>26</v>
      </c>
      <c r="H14" s="68" t="s">
        <v>24</v>
      </c>
      <c r="I14" s="68" t="s">
        <v>24</v>
      </c>
      <c r="J14" s="68" t="s">
        <v>24</v>
      </c>
      <c r="K14" s="68">
        <v>2</v>
      </c>
      <c r="L14" s="68" t="s">
        <v>24</v>
      </c>
      <c r="M14" s="70">
        <v>2</v>
      </c>
      <c r="N14" s="67">
        <v>23</v>
      </c>
      <c r="O14" s="67">
        <f t="shared" si="0"/>
        <v>46</v>
      </c>
      <c r="P14" s="67">
        <f t="shared" si="1"/>
        <v>46</v>
      </c>
      <c r="Q14" s="71">
        <f>R14+0.6</f>
        <v>9.34</v>
      </c>
      <c r="R14" s="71">
        <f t="shared" si="2"/>
        <v>8.74</v>
      </c>
      <c r="S14" s="67">
        <v>60</v>
      </c>
      <c r="T14" s="67">
        <v>40</v>
      </c>
      <c r="U14" s="67">
        <v>19</v>
      </c>
      <c r="V14" s="67"/>
      <c r="W14" s="31">
        <v>0.38</v>
      </c>
    </row>
    <row r="15" s="31" customFormat="1" ht="30" customHeight="1" spans="1:23">
      <c r="A15" s="67">
        <f>C14+1</f>
        <v>5</v>
      </c>
      <c r="B15" s="67" t="s">
        <v>24</v>
      </c>
      <c r="C15" s="72">
        <f>D15+C14</f>
        <v>5</v>
      </c>
      <c r="D15" s="67">
        <v>1</v>
      </c>
      <c r="E15" s="68">
        <v>1783228</v>
      </c>
      <c r="F15" s="68" t="s">
        <v>28</v>
      </c>
      <c r="G15" s="69" t="s">
        <v>26</v>
      </c>
      <c r="H15" s="68" t="s">
        <v>24</v>
      </c>
      <c r="I15" s="68" t="s">
        <v>24</v>
      </c>
      <c r="J15" s="68" t="s">
        <v>24</v>
      </c>
      <c r="K15" s="68" t="s">
        <v>24</v>
      </c>
      <c r="L15" s="68">
        <v>2</v>
      </c>
      <c r="M15" s="70">
        <v>2</v>
      </c>
      <c r="N15" s="67">
        <v>12</v>
      </c>
      <c r="O15" s="67">
        <f t="shared" si="0"/>
        <v>24</v>
      </c>
      <c r="P15" s="67">
        <f t="shared" si="1"/>
        <v>24</v>
      </c>
      <c r="Q15" s="71">
        <f>R15+0.45</f>
        <v>5.25</v>
      </c>
      <c r="R15" s="71">
        <f t="shared" si="2"/>
        <v>4.8</v>
      </c>
      <c r="S15" s="67">
        <v>60</v>
      </c>
      <c r="T15" s="67">
        <v>40</v>
      </c>
      <c r="U15" s="67">
        <v>15</v>
      </c>
      <c r="V15" s="67"/>
      <c r="W15" s="31">
        <v>0.4</v>
      </c>
    </row>
    <row r="16" s="31" customFormat="1" ht="30" customHeight="1" spans="1:23">
      <c r="A16" s="67">
        <v>1</v>
      </c>
      <c r="B16" s="67" t="s">
        <v>24</v>
      </c>
      <c r="C16" s="67">
        <v>1</v>
      </c>
      <c r="D16" s="67">
        <v>1</v>
      </c>
      <c r="E16" s="68">
        <v>1783230</v>
      </c>
      <c r="F16" s="68" t="s">
        <v>29</v>
      </c>
      <c r="G16" s="69" t="s">
        <v>26</v>
      </c>
      <c r="H16" s="68">
        <v>2</v>
      </c>
      <c r="I16" s="68">
        <v>3</v>
      </c>
      <c r="J16" s="68">
        <v>3</v>
      </c>
      <c r="K16" s="68">
        <v>2</v>
      </c>
      <c r="L16" s="68">
        <v>1</v>
      </c>
      <c r="M16" s="70">
        <v>11</v>
      </c>
      <c r="N16" s="67">
        <v>8</v>
      </c>
      <c r="O16" s="67">
        <f t="shared" si="0"/>
        <v>88</v>
      </c>
      <c r="P16" s="67">
        <f t="shared" si="1"/>
        <v>88</v>
      </c>
      <c r="Q16" s="71">
        <f>R16+1.1</f>
        <v>16.7</v>
      </c>
      <c r="R16" s="71">
        <f t="shared" si="2"/>
        <v>15.6</v>
      </c>
      <c r="S16" s="67">
        <v>60</v>
      </c>
      <c r="T16" s="67">
        <v>40</v>
      </c>
      <c r="U16" s="67">
        <v>37</v>
      </c>
      <c r="V16" s="67"/>
      <c r="W16" s="31">
        <v>1.95</v>
      </c>
    </row>
    <row r="17" s="31" customFormat="1" ht="30" customHeight="1" spans="1:23">
      <c r="A17" s="67">
        <f>C16+1</f>
        <v>2</v>
      </c>
      <c r="B17" s="67" t="s">
        <v>24</v>
      </c>
      <c r="C17" s="72">
        <f>D17+C16</f>
        <v>2</v>
      </c>
      <c r="D17" s="67">
        <v>1</v>
      </c>
      <c r="E17" s="68">
        <v>1783230</v>
      </c>
      <c r="F17" s="68" t="s">
        <v>29</v>
      </c>
      <c r="G17" s="69" t="s">
        <v>26</v>
      </c>
      <c r="H17" s="68">
        <v>2</v>
      </c>
      <c r="I17" s="68">
        <v>3</v>
      </c>
      <c r="J17" s="68">
        <v>3</v>
      </c>
      <c r="K17" s="68">
        <v>2</v>
      </c>
      <c r="L17" s="68">
        <v>1</v>
      </c>
      <c r="M17" s="70">
        <v>11</v>
      </c>
      <c r="N17" s="67">
        <v>2</v>
      </c>
      <c r="O17" s="67">
        <f t="shared" si="0"/>
        <v>22</v>
      </c>
      <c r="P17" s="67">
        <f t="shared" si="1"/>
        <v>22</v>
      </c>
      <c r="Q17" s="71">
        <f>R17+0.45</f>
        <v>4.35</v>
      </c>
      <c r="R17" s="71">
        <f t="shared" si="2"/>
        <v>3.9</v>
      </c>
      <c r="S17" s="67">
        <v>60</v>
      </c>
      <c r="T17" s="67">
        <v>40</v>
      </c>
      <c r="U17" s="67">
        <v>15</v>
      </c>
      <c r="V17" s="67"/>
      <c r="W17" s="31">
        <v>1.95</v>
      </c>
    </row>
    <row r="18" s="31" customFormat="1" ht="30" customHeight="1" spans="1:23">
      <c r="A18" s="67">
        <v>1</v>
      </c>
      <c r="B18" s="67" t="s">
        <v>24</v>
      </c>
      <c r="C18" s="67">
        <v>2</v>
      </c>
      <c r="D18" s="67">
        <v>2</v>
      </c>
      <c r="E18" s="68">
        <v>1783229</v>
      </c>
      <c r="F18" s="68" t="s">
        <v>30</v>
      </c>
      <c r="G18" s="69" t="s">
        <v>26</v>
      </c>
      <c r="H18" s="68">
        <v>2</v>
      </c>
      <c r="I18" s="68">
        <v>3</v>
      </c>
      <c r="J18" s="68">
        <v>3</v>
      </c>
      <c r="K18" s="68">
        <v>2</v>
      </c>
      <c r="L18" s="68">
        <v>1</v>
      </c>
      <c r="M18" s="70">
        <v>11</v>
      </c>
      <c r="N18" s="67">
        <v>8</v>
      </c>
      <c r="O18" s="67">
        <f t="shared" si="0"/>
        <v>88</v>
      </c>
      <c r="P18" s="67">
        <f t="shared" si="1"/>
        <v>176</v>
      </c>
      <c r="Q18" s="71">
        <f>R18+1.1</f>
        <v>16.7</v>
      </c>
      <c r="R18" s="71">
        <f t="shared" si="2"/>
        <v>15.6</v>
      </c>
      <c r="S18" s="67">
        <v>60</v>
      </c>
      <c r="T18" s="67">
        <v>40</v>
      </c>
      <c r="U18" s="67">
        <v>37</v>
      </c>
      <c r="V18" s="67"/>
      <c r="W18" s="31">
        <v>1.95</v>
      </c>
    </row>
    <row r="19" s="31" customFormat="1" ht="30" customHeight="1" spans="1:23">
      <c r="A19" s="67">
        <f>C18+1</f>
        <v>3</v>
      </c>
      <c r="B19" s="67" t="s">
        <v>24</v>
      </c>
      <c r="C19" s="72">
        <f>D19+C18</f>
        <v>3</v>
      </c>
      <c r="D19" s="67">
        <v>1</v>
      </c>
      <c r="E19" s="68">
        <v>1783229</v>
      </c>
      <c r="F19" s="68" t="s">
        <v>30</v>
      </c>
      <c r="G19" s="69" t="s">
        <v>26</v>
      </c>
      <c r="H19" s="68">
        <v>2</v>
      </c>
      <c r="I19" s="68">
        <v>3</v>
      </c>
      <c r="J19" s="68">
        <v>3</v>
      </c>
      <c r="K19" s="68">
        <v>2</v>
      </c>
      <c r="L19" s="68">
        <v>1</v>
      </c>
      <c r="M19" s="70">
        <v>11</v>
      </c>
      <c r="N19" s="67">
        <v>2</v>
      </c>
      <c r="O19" s="67">
        <f t="shared" si="0"/>
        <v>22</v>
      </c>
      <c r="P19" s="67">
        <f t="shared" si="1"/>
        <v>22</v>
      </c>
      <c r="Q19" s="71">
        <f>R19+0.45</f>
        <v>4.35</v>
      </c>
      <c r="R19" s="71">
        <f t="shared" si="2"/>
        <v>3.9</v>
      </c>
      <c r="S19" s="67">
        <v>60</v>
      </c>
      <c r="T19" s="67">
        <v>40</v>
      </c>
      <c r="U19" s="67">
        <v>15</v>
      </c>
      <c r="V19" s="67"/>
      <c r="W19" s="31">
        <v>1.95</v>
      </c>
    </row>
    <row r="20" s="31" customFormat="1" ht="30" customHeight="1" spans="1:23">
      <c r="A20" s="67">
        <v>1</v>
      </c>
      <c r="B20" s="67" t="s">
        <v>24</v>
      </c>
      <c r="C20" s="67">
        <v>2</v>
      </c>
      <c r="D20" s="67">
        <v>2</v>
      </c>
      <c r="E20" s="68">
        <v>1783234</v>
      </c>
      <c r="F20" s="68" t="s">
        <v>31</v>
      </c>
      <c r="G20" s="69" t="s">
        <v>26</v>
      </c>
      <c r="H20" s="68">
        <v>1</v>
      </c>
      <c r="I20" s="68">
        <v>2</v>
      </c>
      <c r="J20" s="68">
        <v>3</v>
      </c>
      <c r="K20" s="68">
        <v>2</v>
      </c>
      <c r="L20" s="68">
        <v>1</v>
      </c>
      <c r="M20" s="70">
        <v>9</v>
      </c>
      <c r="N20" s="67">
        <v>10</v>
      </c>
      <c r="O20" s="67">
        <f t="shared" si="0"/>
        <v>90</v>
      </c>
      <c r="P20" s="67">
        <f t="shared" si="1"/>
        <v>180</v>
      </c>
      <c r="Q20" s="71">
        <f>R20+1.1</f>
        <v>17.3</v>
      </c>
      <c r="R20" s="71">
        <f t="shared" si="2"/>
        <v>16.2</v>
      </c>
      <c r="S20" s="67">
        <v>60</v>
      </c>
      <c r="T20" s="67">
        <v>40</v>
      </c>
      <c r="U20" s="67">
        <v>37</v>
      </c>
      <c r="V20" s="67"/>
      <c r="W20" s="31">
        <v>1.62</v>
      </c>
    </row>
    <row r="21" s="31" customFormat="1" ht="30" customHeight="1" spans="1:23">
      <c r="A21" s="67">
        <f>C20+1</f>
        <v>3</v>
      </c>
      <c r="B21" s="67" t="s">
        <v>24</v>
      </c>
      <c r="C21" s="72">
        <f>D21+C20</f>
        <v>3</v>
      </c>
      <c r="D21" s="67">
        <v>1</v>
      </c>
      <c r="E21" s="68">
        <v>1783234</v>
      </c>
      <c r="F21" s="68" t="s">
        <v>31</v>
      </c>
      <c r="G21" s="69" t="s">
        <v>26</v>
      </c>
      <c r="H21" s="68">
        <v>1</v>
      </c>
      <c r="I21" s="68">
        <v>2</v>
      </c>
      <c r="J21" s="68">
        <v>3</v>
      </c>
      <c r="K21" s="68">
        <v>2</v>
      </c>
      <c r="L21" s="68">
        <v>1</v>
      </c>
      <c r="M21" s="70">
        <v>9</v>
      </c>
      <c r="N21" s="67">
        <v>6</v>
      </c>
      <c r="O21" s="67">
        <f t="shared" si="0"/>
        <v>54</v>
      </c>
      <c r="P21" s="67">
        <f t="shared" si="1"/>
        <v>54</v>
      </c>
      <c r="Q21" s="71">
        <f>R21+0.7</f>
        <v>10.42</v>
      </c>
      <c r="R21" s="71">
        <f t="shared" si="2"/>
        <v>9.72</v>
      </c>
      <c r="S21" s="67">
        <v>60</v>
      </c>
      <c r="T21" s="67">
        <v>40</v>
      </c>
      <c r="U21" s="67">
        <v>23</v>
      </c>
      <c r="V21" s="67"/>
      <c r="W21" s="31">
        <v>1.62</v>
      </c>
    </row>
    <row r="22" s="31" customFormat="1" ht="30" customHeight="1" spans="1:23">
      <c r="A22" s="67">
        <v>1</v>
      </c>
      <c r="B22" s="67" t="s">
        <v>24</v>
      </c>
      <c r="C22" s="67">
        <v>1</v>
      </c>
      <c r="D22" s="67">
        <v>1</v>
      </c>
      <c r="E22" s="68">
        <v>1783248</v>
      </c>
      <c r="F22" s="68" t="s">
        <v>32</v>
      </c>
      <c r="G22" s="69" t="s">
        <v>26</v>
      </c>
      <c r="H22" s="68">
        <v>2</v>
      </c>
      <c r="I22" s="68">
        <v>3</v>
      </c>
      <c r="J22" s="68">
        <v>3</v>
      </c>
      <c r="K22" s="68">
        <v>2</v>
      </c>
      <c r="L22" s="68">
        <v>1</v>
      </c>
      <c r="M22" s="70">
        <v>11</v>
      </c>
      <c r="N22" s="67">
        <v>8</v>
      </c>
      <c r="O22" s="67">
        <f t="shared" si="0"/>
        <v>88</v>
      </c>
      <c r="P22" s="67">
        <f t="shared" si="1"/>
        <v>88</v>
      </c>
      <c r="Q22" s="71">
        <f>R22+1.1</f>
        <v>16.7</v>
      </c>
      <c r="R22" s="71">
        <f t="shared" si="2"/>
        <v>15.6</v>
      </c>
      <c r="S22" s="67">
        <v>60</v>
      </c>
      <c r="T22" s="67">
        <v>40</v>
      </c>
      <c r="U22" s="67">
        <v>37</v>
      </c>
      <c r="V22" s="67"/>
      <c r="W22" s="31">
        <v>1.95</v>
      </c>
    </row>
    <row r="23" s="31" customFormat="1" ht="30" customHeight="1" spans="1:23">
      <c r="A23" s="67">
        <f>C22+1</f>
        <v>2</v>
      </c>
      <c r="B23" s="67" t="s">
        <v>24</v>
      </c>
      <c r="C23" s="72">
        <f>D23+C22</f>
        <v>2</v>
      </c>
      <c r="D23" s="67">
        <v>1</v>
      </c>
      <c r="E23" s="68">
        <v>1783248</v>
      </c>
      <c r="F23" s="68" t="s">
        <v>32</v>
      </c>
      <c r="G23" s="69" t="s">
        <v>26</v>
      </c>
      <c r="H23" s="68">
        <v>2</v>
      </c>
      <c r="I23" s="68">
        <v>3</v>
      </c>
      <c r="J23" s="68">
        <v>3</v>
      </c>
      <c r="K23" s="68">
        <v>2</v>
      </c>
      <c r="L23" s="68">
        <v>1</v>
      </c>
      <c r="M23" s="70">
        <v>11</v>
      </c>
      <c r="N23" s="67">
        <v>2</v>
      </c>
      <c r="O23" s="67">
        <f t="shared" si="0"/>
        <v>22</v>
      </c>
      <c r="P23" s="67">
        <f t="shared" si="1"/>
        <v>22</v>
      </c>
      <c r="Q23" s="71">
        <f>R23+0.45</f>
        <v>4.35</v>
      </c>
      <c r="R23" s="71">
        <f t="shared" si="2"/>
        <v>3.9</v>
      </c>
      <c r="S23" s="67">
        <v>60</v>
      </c>
      <c r="T23" s="67">
        <v>40</v>
      </c>
      <c r="U23" s="67">
        <v>15</v>
      </c>
      <c r="V23" s="67"/>
      <c r="W23" s="31">
        <v>1.95</v>
      </c>
    </row>
    <row r="24" s="31" customFormat="1" ht="30" customHeight="1" spans="1:23">
      <c r="A24" s="67">
        <v>1</v>
      </c>
      <c r="B24" s="67" t="s">
        <v>24</v>
      </c>
      <c r="C24" s="72">
        <v>1</v>
      </c>
      <c r="D24" s="67">
        <v>1</v>
      </c>
      <c r="E24" s="68">
        <v>1783239</v>
      </c>
      <c r="F24" s="68" t="s">
        <v>33</v>
      </c>
      <c r="G24" s="69" t="s">
        <v>26</v>
      </c>
      <c r="H24" s="68">
        <v>2</v>
      </c>
      <c r="I24" s="68">
        <v>3</v>
      </c>
      <c r="J24" s="68">
        <v>3</v>
      </c>
      <c r="K24" s="68">
        <v>2</v>
      </c>
      <c r="L24" s="68">
        <v>1</v>
      </c>
      <c r="M24" s="70">
        <v>11</v>
      </c>
      <c r="N24" s="67">
        <v>6</v>
      </c>
      <c r="O24" s="67">
        <f t="shared" si="0"/>
        <v>66</v>
      </c>
      <c r="P24" s="67">
        <f t="shared" si="1"/>
        <v>66</v>
      </c>
      <c r="Q24" s="71">
        <f>R24+0.9</f>
        <v>12.6</v>
      </c>
      <c r="R24" s="71">
        <f t="shared" si="2"/>
        <v>11.7</v>
      </c>
      <c r="S24" s="67">
        <v>60</v>
      </c>
      <c r="T24" s="67">
        <v>40</v>
      </c>
      <c r="U24" s="67">
        <v>28</v>
      </c>
      <c r="V24" s="67"/>
      <c r="W24" s="31">
        <v>1.95</v>
      </c>
    </row>
    <row r="25" s="31" customFormat="1" ht="30" customHeight="1" spans="1:23">
      <c r="A25" s="67">
        <v>1</v>
      </c>
      <c r="B25" s="67" t="s">
        <v>24</v>
      </c>
      <c r="C25" s="72">
        <v>2</v>
      </c>
      <c r="D25" s="67">
        <v>2</v>
      </c>
      <c r="E25" s="68">
        <v>1783243</v>
      </c>
      <c r="F25" s="68" t="s">
        <v>34</v>
      </c>
      <c r="G25" s="69" t="s">
        <v>26</v>
      </c>
      <c r="H25" s="68">
        <v>2</v>
      </c>
      <c r="I25" s="68">
        <v>3</v>
      </c>
      <c r="J25" s="68">
        <v>3</v>
      </c>
      <c r="K25" s="68">
        <v>2</v>
      </c>
      <c r="L25" s="68">
        <v>1</v>
      </c>
      <c r="M25" s="70">
        <v>11</v>
      </c>
      <c r="N25" s="67">
        <v>8</v>
      </c>
      <c r="O25" s="67">
        <f t="shared" si="0"/>
        <v>88</v>
      </c>
      <c r="P25" s="67">
        <f t="shared" si="1"/>
        <v>176</v>
      </c>
      <c r="Q25" s="71">
        <f>R25+1.1</f>
        <v>16.7</v>
      </c>
      <c r="R25" s="71">
        <f t="shared" si="2"/>
        <v>15.6</v>
      </c>
      <c r="S25" s="67">
        <v>60</v>
      </c>
      <c r="T25" s="67">
        <v>40</v>
      </c>
      <c r="U25" s="67">
        <v>37</v>
      </c>
      <c r="V25" s="67"/>
      <c r="W25" s="31">
        <v>1.95</v>
      </c>
    </row>
    <row r="26" s="31" customFormat="1" ht="30" customHeight="1" spans="1:23">
      <c r="A26" s="67">
        <v>1</v>
      </c>
      <c r="B26" s="67" t="s">
        <v>24</v>
      </c>
      <c r="C26" s="67">
        <v>2</v>
      </c>
      <c r="D26" s="67">
        <v>2</v>
      </c>
      <c r="E26" s="68">
        <v>1783244</v>
      </c>
      <c r="F26" s="68" t="s">
        <v>35</v>
      </c>
      <c r="G26" s="69" t="s">
        <v>26</v>
      </c>
      <c r="H26" s="68">
        <v>2</v>
      </c>
      <c r="I26" s="68">
        <v>3</v>
      </c>
      <c r="J26" s="68">
        <v>3</v>
      </c>
      <c r="K26" s="68">
        <v>2</v>
      </c>
      <c r="L26" s="68">
        <v>1</v>
      </c>
      <c r="M26" s="70">
        <v>11</v>
      </c>
      <c r="N26" s="67">
        <v>8</v>
      </c>
      <c r="O26" s="67">
        <f t="shared" si="0"/>
        <v>88</v>
      </c>
      <c r="P26" s="67">
        <f t="shared" si="1"/>
        <v>176</v>
      </c>
      <c r="Q26" s="71">
        <f>R26+1.1</f>
        <v>16.7</v>
      </c>
      <c r="R26" s="71">
        <f t="shared" si="2"/>
        <v>15.6</v>
      </c>
      <c r="S26" s="67">
        <v>60</v>
      </c>
      <c r="T26" s="67">
        <v>40</v>
      </c>
      <c r="U26" s="67">
        <v>37</v>
      </c>
      <c r="V26" s="67"/>
      <c r="W26" s="31">
        <v>1.95</v>
      </c>
    </row>
    <row r="27" s="31" customFormat="1" ht="30" customHeight="1" spans="1:23">
      <c r="A27" s="67">
        <f>C26+1</f>
        <v>3</v>
      </c>
      <c r="B27" s="67" t="s">
        <v>24</v>
      </c>
      <c r="C27" s="72">
        <f>D27+C26</f>
        <v>3</v>
      </c>
      <c r="D27" s="67">
        <v>1</v>
      </c>
      <c r="E27" s="68">
        <v>1783244</v>
      </c>
      <c r="F27" s="68" t="s">
        <v>35</v>
      </c>
      <c r="G27" s="69" t="s">
        <v>26</v>
      </c>
      <c r="H27" s="68">
        <v>2</v>
      </c>
      <c r="I27" s="68">
        <v>3</v>
      </c>
      <c r="J27" s="68">
        <v>3</v>
      </c>
      <c r="K27" s="68">
        <v>2</v>
      </c>
      <c r="L27" s="68">
        <v>1</v>
      </c>
      <c r="M27" s="70">
        <v>11</v>
      </c>
      <c r="N27" s="67">
        <v>3</v>
      </c>
      <c r="O27" s="67">
        <f t="shared" si="0"/>
        <v>33</v>
      </c>
      <c r="P27" s="67">
        <f t="shared" si="1"/>
        <v>33</v>
      </c>
      <c r="Q27" s="71">
        <f>R27+0.5</f>
        <v>6.35</v>
      </c>
      <c r="R27" s="71">
        <f t="shared" si="2"/>
        <v>5.85</v>
      </c>
      <c r="S27" s="67">
        <v>60</v>
      </c>
      <c r="T27" s="67">
        <v>40</v>
      </c>
      <c r="U27" s="67">
        <v>15</v>
      </c>
      <c r="V27" s="67"/>
      <c r="W27" s="31">
        <v>1.95</v>
      </c>
    </row>
    <row r="28" s="31" customFormat="1" ht="30" customHeight="1" spans="1:23">
      <c r="A28" s="67">
        <v>1</v>
      </c>
      <c r="B28" s="67" t="s">
        <v>24</v>
      </c>
      <c r="C28" s="72">
        <v>1</v>
      </c>
      <c r="D28" s="67">
        <v>1</v>
      </c>
      <c r="E28" s="68">
        <v>1783238</v>
      </c>
      <c r="F28" s="68" t="s">
        <v>36</v>
      </c>
      <c r="G28" s="69" t="s">
        <v>26</v>
      </c>
      <c r="H28" s="68">
        <v>2</v>
      </c>
      <c r="I28" s="68">
        <v>3</v>
      </c>
      <c r="J28" s="68">
        <v>3</v>
      </c>
      <c r="K28" s="68">
        <v>2</v>
      </c>
      <c r="L28" s="68">
        <v>1</v>
      </c>
      <c r="M28" s="70">
        <v>11</v>
      </c>
      <c r="N28" s="67">
        <v>6</v>
      </c>
      <c r="O28" s="67">
        <f t="shared" si="0"/>
        <v>66</v>
      </c>
      <c r="P28" s="67">
        <f t="shared" si="1"/>
        <v>66</v>
      </c>
      <c r="Q28" s="71">
        <f>R28+0.9</f>
        <v>12.6</v>
      </c>
      <c r="R28" s="71">
        <f t="shared" si="2"/>
        <v>11.7</v>
      </c>
      <c r="S28" s="67">
        <v>60</v>
      </c>
      <c r="T28" s="67">
        <v>40</v>
      </c>
      <c r="U28" s="67">
        <v>28</v>
      </c>
      <c r="V28" s="67"/>
      <c r="W28" s="31">
        <v>1.95</v>
      </c>
    </row>
    <row r="29" s="31" customFormat="1" ht="30" customHeight="1" spans="1:23">
      <c r="A29" s="67">
        <v>1</v>
      </c>
      <c r="B29" s="67" t="s">
        <v>24</v>
      </c>
      <c r="C29" s="72">
        <v>1</v>
      </c>
      <c r="D29" s="67">
        <v>1</v>
      </c>
      <c r="E29" s="68">
        <v>1783236</v>
      </c>
      <c r="F29" s="68" t="s">
        <v>37</v>
      </c>
      <c r="G29" s="69" t="s">
        <v>26</v>
      </c>
      <c r="H29" s="68">
        <v>1</v>
      </c>
      <c r="I29" s="68">
        <v>2</v>
      </c>
      <c r="J29" s="68">
        <v>3</v>
      </c>
      <c r="K29" s="68">
        <v>2</v>
      </c>
      <c r="L29" s="68">
        <v>1</v>
      </c>
      <c r="M29" s="70">
        <v>9</v>
      </c>
      <c r="N29" s="67">
        <v>4</v>
      </c>
      <c r="O29" s="67">
        <f t="shared" si="0"/>
        <v>36</v>
      </c>
      <c r="P29" s="67">
        <f t="shared" si="1"/>
        <v>36</v>
      </c>
      <c r="Q29" s="71">
        <f>R29+0.5</f>
        <v>6.98</v>
      </c>
      <c r="R29" s="71">
        <f t="shared" si="2"/>
        <v>6.48</v>
      </c>
      <c r="S29" s="67">
        <v>60</v>
      </c>
      <c r="T29" s="67">
        <v>40</v>
      </c>
      <c r="U29" s="67">
        <v>15</v>
      </c>
      <c r="V29" s="67"/>
      <c r="W29" s="31">
        <v>1.62</v>
      </c>
    </row>
    <row r="30" s="31" customFormat="1" ht="30" customHeight="1" spans="1:23">
      <c r="A30" s="67">
        <v>1</v>
      </c>
      <c r="B30" s="67" t="s">
        <v>24</v>
      </c>
      <c r="C30" s="72">
        <v>1</v>
      </c>
      <c r="D30" s="67">
        <v>1</v>
      </c>
      <c r="E30" s="68">
        <v>1783247</v>
      </c>
      <c r="F30" s="68" t="s">
        <v>38</v>
      </c>
      <c r="G30" s="69" t="s">
        <v>26</v>
      </c>
      <c r="H30" s="68">
        <v>2</v>
      </c>
      <c r="I30" s="68">
        <v>3</v>
      </c>
      <c r="J30" s="68">
        <v>3</v>
      </c>
      <c r="K30" s="68">
        <v>2</v>
      </c>
      <c r="L30" s="68">
        <v>1</v>
      </c>
      <c r="M30" s="70">
        <v>11</v>
      </c>
      <c r="N30" s="67">
        <v>3</v>
      </c>
      <c r="O30" s="67">
        <f t="shared" si="0"/>
        <v>33</v>
      </c>
      <c r="P30" s="67">
        <f t="shared" si="1"/>
        <v>33</v>
      </c>
      <c r="Q30" s="71">
        <f>R30+0.5</f>
        <v>6.35</v>
      </c>
      <c r="R30" s="71">
        <f t="shared" si="2"/>
        <v>5.85</v>
      </c>
      <c r="S30" s="67">
        <v>60</v>
      </c>
      <c r="T30" s="67">
        <v>40</v>
      </c>
      <c r="U30" s="67">
        <v>15</v>
      </c>
      <c r="V30" s="67"/>
      <c r="W30" s="31">
        <v>1.95</v>
      </c>
    </row>
    <row r="31" s="31" customFormat="1" ht="30" customHeight="1" spans="1:23">
      <c r="A31" s="67">
        <v>1</v>
      </c>
      <c r="B31" s="67" t="s">
        <v>24</v>
      </c>
      <c r="C31" s="72">
        <v>1</v>
      </c>
      <c r="D31" s="67">
        <v>1</v>
      </c>
      <c r="E31" s="68">
        <v>1783233</v>
      </c>
      <c r="F31" s="68" t="s">
        <v>39</v>
      </c>
      <c r="G31" s="69" t="s">
        <v>26</v>
      </c>
      <c r="H31" s="68">
        <v>1</v>
      </c>
      <c r="I31" s="68">
        <v>2</v>
      </c>
      <c r="J31" s="68">
        <v>3</v>
      </c>
      <c r="K31" s="68">
        <v>2</v>
      </c>
      <c r="L31" s="68">
        <v>1</v>
      </c>
      <c r="M31" s="70">
        <v>9</v>
      </c>
      <c r="N31" s="67">
        <v>7</v>
      </c>
      <c r="O31" s="67">
        <f t="shared" si="0"/>
        <v>63</v>
      </c>
      <c r="P31" s="67">
        <f t="shared" si="1"/>
        <v>63</v>
      </c>
      <c r="Q31" s="71">
        <f>R31+0.9</f>
        <v>12.24</v>
      </c>
      <c r="R31" s="71">
        <f t="shared" si="2"/>
        <v>11.34</v>
      </c>
      <c r="S31" s="67">
        <v>60</v>
      </c>
      <c r="T31" s="67">
        <v>40</v>
      </c>
      <c r="U31" s="67">
        <v>28</v>
      </c>
      <c r="V31" s="67"/>
      <c r="W31" s="31">
        <v>1.62</v>
      </c>
    </row>
    <row r="32" s="31" customFormat="1" ht="30" customHeight="1" spans="1:23">
      <c r="A32" s="67">
        <v>1</v>
      </c>
      <c r="B32" s="67" t="s">
        <v>24</v>
      </c>
      <c r="C32" s="72">
        <v>1</v>
      </c>
      <c r="D32" s="67">
        <v>1</v>
      </c>
      <c r="E32" s="68">
        <v>1783241</v>
      </c>
      <c r="F32" s="68" t="s">
        <v>40</v>
      </c>
      <c r="G32" s="69" t="s">
        <v>26</v>
      </c>
      <c r="H32" s="68">
        <v>2</v>
      </c>
      <c r="I32" s="68">
        <v>3</v>
      </c>
      <c r="J32" s="68">
        <v>3</v>
      </c>
      <c r="K32" s="68">
        <v>2</v>
      </c>
      <c r="L32" s="68">
        <v>1</v>
      </c>
      <c r="M32" s="70">
        <v>11</v>
      </c>
      <c r="N32" s="67">
        <v>2</v>
      </c>
      <c r="O32" s="67">
        <f t="shared" si="0"/>
        <v>22</v>
      </c>
      <c r="P32" s="67">
        <f t="shared" si="1"/>
        <v>22</v>
      </c>
      <c r="Q32" s="71">
        <f>R32+0.45</f>
        <v>4.35</v>
      </c>
      <c r="R32" s="71">
        <f t="shared" si="2"/>
        <v>3.9</v>
      </c>
      <c r="S32" s="67">
        <v>60</v>
      </c>
      <c r="T32" s="67">
        <v>40</v>
      </c>
      <c r="U32" s="67">
        <v>15</v>
      </c>
      <c r="V32" s="67"/>
      <c r="W32" s="31">
        <v>1.95</v>
      </c>
    </row>
    <row r="33" s="31" customFormat="1" ht="30" customHeight="1" spans="1:23">
      <c r="A33" s="67">
        <v>1</v>
      </c>
      <c r="B33" s="67" t="s">
        <v>24</v>
      </c>
      <c r="C33" s="67">
        <v>1</v>
      </c>
      <c r="D33" s="67">
        <v>1</v>
      </c>
      <c r="E33" s="68">
        <v>1783242</v>
      </c>
      <c r="F33" s="68" t="s">
        <v>41</v>
      </c>
      <c r="G33" s="69" t="s">
        <v>26</v>
      </c>
      <c r="H33" s="68">
        <v>2</v>
      </c>
      <c r="I33" s="68">
        <v>3</v>
      </c>
      <c r="J33" s="68">
        <v>3</v>
      </c>
      <c r="K33" s="68">
        <v>2</v>
      </c>
      <c r="L33" s="68">
        <v>1</v>
      </c>
      <c r="M33" s="70">
        <v>11</v>
      </c>
      <c r="N33" s="67">
        <v>8</v>
      </c>
      <c r="O33" s="67">
        <f t="shared" si="0"/>
        <v>88</v>
      </c>
      <c r="P33" s="67">
        <f t="shared" si="1"/>
        <v>88</v>
      </c>
      <c r="Q33" s="71">
        <f>R33+1.1</f>
        <v>16.7</v>
      </c>
      <c r="R33" s="71">
        <f t="shared" si="2"/>
        <v>15.6</v>
      </c>
      <c r="S33" s="67">
        <v>60</v>
      </c>
      <c r="T33" s="67">
        <v>40</v>
      </c>
      <c r="U33" s="67">
        <v>37</v>
      </c>
      <c r="V33" s="67"/>
      <c r="W33" s="31">
        <v>1.95</v>
      </c>
    </row>
    <row r="34" s="31" customFormat="1" ht="30" customHeight="1" spans="1:23">
      <c r="A34" s="67">
        <f>C33+1</f>
        <v>2</v>
      </c>
      <c r="B34" s="67" t="s">
        <v>24</v>
      </c>
      <c r="C34" s="72">
        <f>D34+C33</f>
        <v>2</v>
      </c>
      <c r="D34" s="67">
        <v>1</v>
      </c>
      <c r="E34" s="68">
        <v>1783242</v>
      </c>
      <c r="F34" s="68" t="s">
        <v>41</v>
      </c>
      <c r="G34" s="69" t="s">
        <v>26</v>
      </c>
      <c r="H34" s="68">
        <v>2</v>
      </c>
      <c r="I34" s="68">
        <v>3</v>
      </c>
      <c r="J34" s="68">
        <v>3</v>
      </c>
      <c r="K34" s="68">
        <v>2</v>
      </c>
      <c r="L34" s="68">
        <v>1</v>
      </c>
      <c r="M34" s="70">
        <v>11</v>
      </c>
      <c r="N34" s="67">
        <v>3</v>
      </c>
      <c r="O34" s="67">
        <f t="shared" si="0"/>
        <v>33</v>
      </c>
      <c r="P34" s="67">
        <f t="shared" si="1"/>
        <v>33</v>
      </c>
      <c r="Q34" s="71">
        <f>R34+0.5</f>
        <v>6.35</v>
      </c>
      <c r="R34" s="71">
        <f t="shared" si="2"/>
        <v>5.85</v>
      </c>
      <c r="S34" s="67">
        <v>60</v>
      </c>
      <c r="T34" s="67">
        <v>40</v>
      </c>
      <c r="U34" s="67">
        <v>15</v>
      </c>
      <c r="V34" s="67"/>
      <c r="W34" s="31">
        <v>1.95</v>
      </c>
    </row>
    <row r="35" s="31" customFormat="1" ht="30" customHeight="1" spans="1:23">
      <c r="A35" s="67">
        <v>1</v>
      </c>
      <c r="B35" s="67" t="s">
        <v>24</v>
      </c>
      <c r="C35" s="72">
        <v>1</v>
      </c>
      <c r="D35" s="67">
        <v>1</v>
      </c>
      <c r="E35" s="68">
        <v>1783237</v>
      </c>
      <c r="F35" s="68" t="s">
        <v>42</v>
      </c>
      <c r="G35" s="69" t="s">
        <v>26</v>
      </c>
      <c r="H35" s="68">
        <v>1</v>
      </c>
      <c r="I35" s="68">
        <v>2</v>
      </c>
      <c r="J35" s="68">
        <v>3</v>
      </c>
      <c r="K35" s="68">
        <v>2</v>
      </c>
      <c r="L35" s="68">
        <v>1</v>
      </c>
      <c r="M35" s="70">
        <v>9</v>
      </c>
      <c r="N35" s="67">
        <v>2</v>
      </c>
      <c r="O35" s="67">
        <f t="shared" si="0"/>
        <v>18</v>
      </c>
      <c r="P35" s="67">
        <f t="shared" si="1"/>
        <v>18</v>
      </c>
      <c r="Q35" s="71">
        <f>R35+0.45</f>
        <v>3.69</v>
      </c>
      <c r="R35" s="71">
        <f t="shared" si="2"/>
        <v>3.24</v>
      </c>
      <c r="S35" s="67">
        <v>60</v>
      </c>
      <c r="T35" s="67">
        <v>40</v>
      </c>
      <c r="U35" s="67">
        <v>15</v>
      </c>
      <c r="V35" s="67"/>
      <c r="W35" s="31">
        <v>1.62</v>
      </c>
    </row>
    <row r="36" s="31" customFormat="1" ht="30" customHeight="1" spans="1:23">
      <c r="A36" s="67">
        <v>1</v>
      </c>
      <c r="B36" s="67" t="s">
        <v>24</v>
      </c>
      <c r="C36" s="72">
        <v>1</v>
      </c>
      <c r="D36" s="67">
        <v>1</v>
      </c>
      <c r="E36" s="68">
        <v>1783240</v>
      </c>
      <c r="F36" s="68" t="s">
        <v>43</v>
      </c>
      <c r="G36" s="69" t="s">
        <v>26</v>
      </c>
      <c r="H36" s="68">
        <v>2</v>
      </c>
      <c r="I36" s="68">
        <v>3</v>
      </c>
      <c r="J36" s="68">
        <v>3</v>
      </c>
      <c r="K36" s="68">
        <v>2</v>
      </c>
      <c r="L36" s="68">
        <v>1</v>
      </c>
      <c r="M36" s="70">
        <v>11</v>
      </c>
      <c r="N36" s="67">
        <v>6</v>
      </c>
      <c r="O36" s="67">
        <f t="shared" si="0"/>
        <v>66</v>
      </c>
      <c r="P36" s="67">
        <f t="shared" si="1"/>
        <v>66</v>
      </c>
      <c r="Q36" s="71">
        <f>R36+0.9</f>
        <v>12.6</v>
      </c>
      <c r="R36" s="71">
        <f t="shared" si="2"/>
        <v>11.7</v>
      </c>
      <c r="S36" s="67">
        <v>60</v>
      </c>
      <c r="T36" s="67">
        <v>40</v>
      </c>
      <c r="U36" s="67">
        <v>28</v>
      </c>
      <c r="V36" s="67"/>
      <c r="W36" s="31">
        <v>1.95</v>
      </c>
    </row>
    <row r="37" s="31" customFormat="1" ht="30" customHeight="1" spans="1:23">
      <c r="A37" s="67">
        <v>1</v>
      </c>
      <c r="B37" s="67" t="s">
        <v>24</v>
      </c>
      <c r="C37" s="72">
        <v>1</v>
      </c>
      <c r="D37" s="67">
        <v>1</v>
      </c>
      <c r="E37" s="68">
        <v>1783246</v>
      </c>
      <c r="F37" s="68" t="s">
        <v>44</v>
      </c>
      <c r="G37" s="69" t="s">
        <v>26</v>
      </c>
      <c r="H37" s="68">
        <v>2</v>
      </c>
      <c r="I37" s="68">
        <v>3</v>
      </c>
      <c r="J37" s="68">
        <v>3</v>
      </c>
      <c r="K37" s="68">
        <v>2</v>
      </c>
      <c r="L37" s="68">
        <v>1</v>
      </c>
      <c r="M37" s="70">
        <v>11</v>
      </c>
      <c r="N37" s="67">
        <v>8</v>
      </c>
      <c r="O37" s="67">
        <f t="shared" si="0"/>
        <v>88</v>
      </c>
      <c r="P37" s="67">
        <f t="shared" si="1"/>
        <v>88</v>
      </c>
      <c r="Q37" s="71">
        <f>R37+1.1</f>
        <v>16.7</v>
      </c>
      <c r="R37" s="71">
        <f t="shared" si="2"/>
        <v>15.6</v>
      </c>
      <c r="S37" s="67">
        <v>60</v>
      </c>
      <c r="T37" s="67">
        <v>40</v>
      </c>
      <c r="U37" s="67">
        <v>37</v>
      </c>
      <c r="V37" s="67"/>
      <c r="W37" s="31">
        <v>1.95</v>
      </c>
    </row>
    <row r="38" s="31" customFormat="1" ht="30" customHeight="1" spans="1:23">
      <c r="A38" s="67">
        <v>1</v>
      </c>
      <c r="B38" s="67" t="s">
        <v>24</v>
      </c>
      <c r="C38" s="67">
        <v>1</v>
      </c>
      <c r="D38" s="67">
        <v>1</v>
      </c>
      <c r="E38" s="68">
        <v>1783235</v>
      </c>
      <c r="F38" s="68" t="s">
        <v>45</v>
      </c>
      <c r="G38" s="69" t="s">
        <v>26</v>
      </c>
      <c r="H38" s="68">
        <v>1</v>
      </c>
      <c r="I38" s="68">
        <v>2</v>
      </c>
      <c r="J38" s="68">
        <v>3</v>
      </c>
      <c r="K38" s="68">
        <v>2</v>
      </c>
      <c r="L38" s="68">
        <v>1</v>
      </c>
      <c r="M38" s="70">
        <v>9</v>
      </c>
      <c r="N38" s="67">
        <v>10</v>
      </c>
      <c r="O38" s="67">
        <f t="shared" si="0"/>
        <v>90</v>
      </c>
      <c r="P38" s="67">
        <f t="shared" si="1"/>
        <v>90</v>
      </c>
      <c r="Q38" s="71">
        <f>R38+1.1</f>
        <v>17.3</v>
      </c>
      <c r="R38" s="71">
        <f t="shared" si="2"/>
        <v>16.2</v>
      </c>
      <c r="S38" s="67">
        <v>60</v>
      </c>
      <c r="T38" s="67">
        <v>40</v>
      </c>
      <c r="U38" s="67">
        <v>37</v>
      </c>
      <c r="V38" s="67"/>
      <c r="W38" s="31">
        <v>1.62</v>
      </c>
    </row>
    <row r="39" s="31" customFormat="1" ht="30" customHeight="1" spans="1:23">
      <c r="A39" s="67">
        <f>C38+1</f>
        <v>2</v>
      </c>
      <c r="B39" s="67" t="s">
        <v>24</v>
      </c>
      <c r="C39" s="72">
        <f>D39+C38</f>
        <v>2</v>
      </c>
      <c r="D39" s="67">
        <v>1</v>
      </c>
      <c r="E39" s="68">
        <v>1783235</v>
      </c>
      <c r="F39" s="68" t="s">
        <v>45</v>
      </c>
      <c r="G39" s="69" t="s">
        <v>26</v>
      </c>
      <c r="H39" s="68">
        <v>1</v>
      </c>
      <c r="I39" s="68">
        <v>2</v>
      </c>
      <c r="J39" s="68">
        <v>3</v>
      </c>
      <c r="K39" s="68">
        <v>2</v>
      </c>
      <c r="L39" s="68">
        <v>1</v>
      </c>
      <c r="M39" s="70">
        <v>9</v>
      </c>
      <c r="N39" s="67">
        <v>2</v>
      </c>
      <c r="O39" s="67">
        <f t="shared" si="0"/>
        <v>18</v>
      </c>
      <c r="P39" s="67">
        <f t="shared" si="1"/>
        <v>18</v>
      </c>
      <c r="Q39" s="71">
        <f>R39+0.45</f>
        <v>3.69</v>
      </c>
      <c r="R39" s="71">
        <f t="shared" si="2"/>
        <v>3.24</v>
      </c>
      <c r="S39" s="67">
        <v>60</v>
      </c>
      <c r="T39" s="67">
        <v>40</v>
      </c>
      <c r="U39" s="67">
        <v>15</v>
      </c>
      <c r="V39" s="67"/>
      <c r="W39" s="31">
        <v>1.62</v>
      </c>
    </row>
    <row r="40" s="31" customFormat="1" ht="30" customHeight="1" spans="1:23">
      <c r="A40" s="67">
        <v>1</v>
      </c>
      <c r="B40" s="67" t="s">
        <v>24</v>
      </c>
      <c r="C40" s="72">
        <v>1</v>
      </c>
      <c r="D40" s="67">
        <v>1</v>
      </c>
      <c r="E40" s="68">
        <v>1783245</v>
      </c>
      <c r="F40" s="68" t="s">
        <v>46</v>
      </c>
      <c r="G40" s="69" t="s">
        <v>26</v>
      </c>
      <c r="H40" s="68">
        <v>2</v>
      </c>
      <c r="I40" s="68">
        <v>3</v>
      </c>
      <c r="J40" s="68">
        <v>3</v>
      </c>
      <c r="K40" s="68">
        <v>2</v>
      </c>
      <c r="L40" s="68">
        <v>1</v>
      </c>
      <c r="M40" s="70">
        <v>11</v>
      </c>
      <c r="N40" s="67">
        <v>1</v>
      </c>
      <c r="O40" s="67">
        <f t="shared" si="0"/>
        <v>11</v>
      </c>
      <c r="P40" s="67">
        <f t="shared" si="1"/>
        <v>11</v>
      </c>
      <c r="Q40" s="71">
        <f>R40+0.45</f>
        <v>2.4</v>
      </c>
      <c r="R40" s="71">
        <f t="shared" si="2"/>
        <v>1.95</v>
      </c>
      <c r="S40" s="67">
        <v>60</v>
      </c>
      <c r="T40" s="67">
        <v>40</v>
      </c>
      <c r="U40" s="67">
        <v>15</v>
      </c>
      <c r="V40" s="67"/>
      <c r="W40" s="31">
        <v>1.95</v>
      </c>
    </row>
    <row r="41" spans="1:23">
      <c r="D41" s="31">
        <f>SUM(D7:D40)</f>
        <v>93</v>
      </c>
      <c r="P41" s="31">
        <f>SUM(P7:P40)</f>
        <v>7066</v>
      </c>
    </row>
  </sheetData>
  <mergeCells count="17">
    <mergeCell ref="C3:G3"/>
    <mergeCell ref="O3:S3"/>
    <mergeCell ref="D4:D6"/>
    <mergeCell ref="E4:E6"/>
    <mergeCell ref="F4:F6"/>
    <mergeCell ref="G4:G6"/>
    <mergeCell ref="M4:M6"/>
    <mergeCell ref="N4:N6"/>
    <mergeCell ref="O4:O6"/>
    <mergeCell ref="P4:P6"/>
    <mergeCell ref="Q4:Q6"/>
    <mergeCell ref="R4:R6"/>
    <mergeCell ref="V4:V6"/>
    <mergeCell ref="A1:V2"/>
    <mergeCell ref="A4:C6"/>
    <mergeCell ref="S4:U6"/>
    <mergeCell ref="H4:L5"/>
  </mergeCells>
  <pageMargins left="0.393055555555556" right="0.393055555555556" top="0.393055555555556" bottom="0.393055555555556" header="0.5" footer="0.5"/>
  <pageSetup paperSize="9" scale="89" fitToHeight="0" orientation="landscape"/>
  <headerFooter/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"/>
  <sheetViews>
    <sheetView topLeftCell="A43" workbookViewId="0">
      <selection activeCell="A3" sqref="A3"/>
    </sheetView>
  </sheetViews>
  <sheetFormatPr defaultColWidth="9" defaultRowHeight="14"/>
  <cols>
    <col min="1" max="1" width="9.875" style="1" customWidth="1"/>
    <col min="2" max="2" width="10.375" style="1" customWidth="1"/>
    <col min="3" max="3" width="10" style="1" customWidth="1"/>
    <col min="4" max="4" width="15.875" style="1" customWidth="1"/>
    <col min="5" max="5" width="6.375" style="1" customWidth="1"/>
    <col min="6" max="10" width="5.625" style="1" customWidth="1"/>
    <col min="11" max="11" width="6" style="2" customWidth="1"/>
    <col min="12" max="13" width="6" style="3" customWidth="1"/>
    <col min="14" max="18" width="6.625" style="1" customWidth="1"/>
    <col min="19" max="19" width="8.75" style="1" customWidth="1"/>
    <col min="20" max="20" width="10.625" style="1" customWidth="1"/>
    <col min="21" max="33" width="8.375" style="1" customWidth="1"/>
    <col min="34" max="16384" width="9" style="1"/>
  </cols>
  <sheetData>
    <row r="1" ht="26.25" customHeight="1" spans="1:33">
      <c r="A1" s="4" t="s">
        <v>47</v>
      </c>
      <c r="B1" s="5" t="s">
        <v>48</v>
      </c>
      <c r="C1" s="6" t="s">
        <v>6</v>
      </c>
      <c r="D1" s="6" t="s">
        <v>7</v>
      </c>
      <c r="E1" s="6"/>
      <c r="F1" s="6"/>
      <c r="G1" s="6"/>
      <c r="H1" s="6"/>
      <c r="I1" s="6"/>
      <c r="J1" s="6"/>
      <c r="K1" s="7" t="s">
        <v>49</v>
      </c>
      <c r="L1" s="7" t="s">
        <v>50</v>
      </c>
      <c r="M1" s="8"/>
      <c r="N1" s="6"/>
      <c r="O1" s="6"/>
      <c r="P1" s="6"/>
      <c r="Q1" s="6"/>
      <c r="R1" s="6"/>
      <c r="S1" s="9" t="s">
        <v>51</v>
      </c>
      <c r="T1" s="10" t="s">
        <v>52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ht="26.25" customHeight="1" spans="1:33">
      <c r="A2" s="12"/>
      <c r="B2" s="13"/>
      <c r="C2" s="13"/>
      <c r="D2" s="13"/>
      <c r="E2" s="14" t="s">
        <v>53</v>
      </c>
      <c r="F2" s="14" t="s">
        <v>19</v>
      </c>
      <c r="G2" s="14" t="s">
        <v>20</v>
      </c>
      <c r="H2" s="14" t="s">
        <v>21</v>
      </c>
      <c r="I2" s="14" t="s">
        <v>22</v>
      </c>
      <c r="J2" s="14" t="s">
        <v>23</v>
      </c>
      <c r="K2" s="15"/>
      <c r="L2" s="15"/>
      <c r="M2" s="14" t="s">
        <v>53</v>
      </c>
      <c r="N2" s="14" t="s">
        <v>19</v>
      </c>
      <c r="O2" s="14" t="s">
        <v>20</v>
      </c>
      <c r="P2" s="14" t="s">
        <v>21</v>
      </c>
      <c r="Q2" s="14" t="s">
        <v>22</v>
      </c>
      <c r="R2" s="14" t="s">
        <v>23</v>
      </c>
      <c r="S2" s="16"/>
      <c r="T2" s="17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customFormat="1" ht="26.25" customHeight="1" spans="1:33">
      <c r="A3" s="18" t="s">
        <v>54</v>
      </c>
      <c r="B3" s="18">
        <v>1429669</v>
      </c>
      <c r="C3" s="18" t="s">
        <v>25</v>
      </c>
      <c r="D3" s="18" t="s">
        <v>55</v>
      </c>
      <c r="E3" s="19" t="s">
        <v>24</v>
      </c>
      <c r="F3" s="19" t="s">
        <v>24</v>
      </c>
      <c r="G3" s="19" t="s">
        <v>24</v>
      </c>
      <c r="H3" s="20">
        <v>2</v>
      </c>
      <c r="I3" s="20" t="s">
        <v>24</v>
      </c>
      <c r="J3" s="20" t="s">
        <v>24</v>
      </c>
      <c r="K3" s="21">
        <v>2</v>
      </c>
      <c r="L3" s="21">
        <v>1040</v>
      </c>
      <c r="M3" s="18" t="str">
        <f t="shared" ref="M3:M50" si="0">IFERROR(E3*L3,"-")</f>
        <v>-</v>
      </c>
      <c r="N3" s="18" t="str">
        <f t="shared" ref="N3:N50" si="1">IFERROR(F3*L3,"-")</f>
        <v>-</v>
      </c>
      <c r="O3" s="18" t="str">
        <f t="shared" ref="O3:O50" si="2">IFERROR(G3*L3,"-")</f>
        <v>-</v>
      </c>
      <c r="P3" s="18">
        <f t="shared" ref="P3:P50" si="3">IFERROR(H3*L3,"-")</f>
        <v>2080</v>
      </c>
      <c r="Q3" s="18" t="str">
        <f t="shared" ref="Q3:Q50" si="4">IFERROR(I3*L3,"-")</f>
        <v>-</v>
      </c>
      <c r="R3" s="18" t="str">
        <f t="shared" ref="R3:R8" si="5">IFERROR(J3*M3,"-")</f>
        <v>-</v>
      </c>
      <c r="S3" s="22">
        <f t="shared" ref="S3:S50" si="6">SUM(M3:R3)</f>
        <v>2080</v>
      </c>
      <c r="T3" s="23" t="s">
        <v>56</v>
      </c>
      <c r="U3" s="24"/>
      <c r="V3">
        <v>1000</v>
      </c>
    </row>
    <row r="4" customFormat="1" ht="26.25" customHeight="1" spans="1:33">
      <c r="A4" s="18" t="s">
        <v>54</v>
      </c>
      <c r="B4" s="18">
        <v>1429669</v>
      </c>
      <c r="C4" s="18" t="s">
        <v>25</v>
      </c>
      <c r="D4" s="18" t="s">
        <v>55</v>
      </c>
      <c r="E4" s="19" t="s">
        <v>24</v>
      </c>
      <c r="F4" s="19" t="s">
        <v>24</v>
      </c>
      <c r="G4" s="19">
        <v>2</v>
      </c>
      <c r="H4" s="20" t="s">
        <v>24</v>
      </c>
      <c r="I4" s="20" t="s">
        <v>24</v>
      </c>
      <c r="J4" s="20" t="s">
        <v>24</v>
      </c>
      <c r="K4" s="21">
        <v>2</v>
      </c>
      <c r="L4" s="21">
        <v>1590</v>
      </c>
      <c r="M4" s="18" t="str">
        <f t="shared" si="0"/>
        <v>-</v>
      </c>
      <c r="N4" s="18" t="str">
        <f t="shared" si="1"/>
        <v>-</v>
      </c>
      <c r="O4" s="18">
        <f t="shared" si="2"/>
        <v>3180</v>
      </c>
      <c r="P4" s="18" t="str">
        <f t="shared" si="3"/>
        <v>-</v>
      </c>
      <c r="Q4" s="18" t="str">
        <f t="shared" si="4"/>
        <v>-</v>
      </c>
      <c r="R4" s="18" t="str">
        <f t="shared" si="5"/>
        <v>-</v>
      </c>
      <c r="S4" s="21">
        <f t="shared" si="6"/>
        <v>3180</v>
      </c>
      <c r="T4" s="23" t="s">
        <v>56</v>
      </c>
      <c r="U4" s="24"/>
      <c r="V4">
        <v>914</v>
      </c>
    </row>
    <row r="5" customFormat="1" ht="26.25" customHeight="1" spans="1:33">
      <c r="A5" s="18" t="s">
        <v>54</v>
      </c>
      <c r="B5" s="18">
        <v>1429669</v>
      </c>
      <c r="C5" s="18" t="s">
        <v>25</v>
      </c>
      <c r="D5" s="18" t="s">
        <v>55</v>
      </c>
      <c r="E5" s="19" t="s">
        <v>24</v>
      </c>
      <c r="F5" s="19">
        <v>2</v>
      </c>
      <c r="G5" s="19" t="s">
        <v>24</v>
      </c>
      <c r="H5" s="20" t="s">
        <v>24</v>
      </c>
      <c r="I5" s="20" t="s">
        <v>24</v>
      </c>
      <c r="J5" s="20" t="s">
        <v>24</v>
      </c>
      <c r="K5" s="21">
        <v>2</v>
      </c>
      <c r="L5" s="21">
        <v>1338</v>
      </c>
      <c r="M5" s="18" t="str">
        <f t="shared" si="0"/>
        <v>-</v>
      </c>
      <c r="N5" s="18">
        <f t="shared" si="1"/>
        <v>2676</v>
      </c>
      <c r="O5" s="18" t="str">
        <f t="shared" si="2"/>
        <v>-</v>
      </c>
      <c r="P5" s="18" t="str">
        <f t="shared" si="3"/>
        <v>-</v>
      </c>
      <c r="Q5" s="18" t="str">
        <f t="shared" si="4"/>
        <v>-</v>
      </c>
      <c r="R5" s="18" t="str">
        <f t="shared" si="5"/>
        <v>-</v>
      </c>
      <c r="S5" s="21">
        <f t="shared" si="6"/>
        <v>2676</v>
      </c>
      <c r="T5" s="23" t="s">
        <v>56</v>
      </c>
      <c r="U5" s="24"/>
      <c r="V5">
        <v>2676</v>
      </c>
    </row>
    <row r="6" customFormat="1" ht="26.25" customHeight="1" spans="1:33">
      <c r="A6" s="18" t="s">
        <v>54</v>
      </c>
      <c r="B6" s="18">
        <v>1429669</v>
      </c>
      <c r="C6" s="18" t="s">
        <v>25</v>
      </c>
      <c r="D6" s="18" t="s">
        <v>55</v>
      </c>
      <c r="E6" s="19" t="s">
        <v>24</v>
      </c>
      <c r="F6" s="19" t="s">
        <v>24</v>
      </c>
      <c r="G6" s="19" t="s">
        <v>24</v>
      </c>
      <c r="H6" s="20" t="s">
        <v>24</v>
      </c>
      <c r="I6" s="20">
        <v>2</v>
      </c>
      <c r="J6" s="20" t="s">
        <v>24</v>
      </c>
      <c r="K6" s="21">
        <v>2</v>
      </c>
      <c r="L6" s="21">
        <v>457</v>
      </c>
      <c r="M6" s="18" t="str">
        <f t="shared" si="0"/>
        <v>-</v>
      </c>
      <c r="N6" s="18" t="str">
        <f t="shared" si="1"/>
        <v>-</v>
      </c>
      <c r="O6" s="18" t="str">
        <f t="shared" si="2"/>
        <v>-</v>
      </c>
      <c r="P6" s="18" t="str">
        <f t="shared" si="3"/>
        <v>-</v>
      </c>
      <c r="Q6" s="18">
        <f t="shared" si="4"/>
        <v>914</v>
      </c>
      <c r="R6" s="18" t="str">
        <f t="shared" si="5"/>
        <v>-</v>
      </c>
      <c r="S6" s="21">
        <f t="shared" si="6"/>
        <v>914</v>
      </c>
      <c r="T6" s="23" t="s">
        <v>56</v>
      </c>
      <c r="U6" s="24"/>
      <c r="V6">
        <v>3180</v>
      </c>
    </row>
    <row r="7" customFormat="1" ht="26.25" customHeight="1" spans="1:33">
      <c r="A7" s="18" t="s">
        <v>54</v>
      </c>
      <c r="B7" s="18">
        <v>1429669</v>
      </c>
      <c r="C7" s="18" t="s">
        <v>25</v>
      </c>
      <c r="D7" s="18" t="s">
        <v>55</v>
      </c>
      <c r="E7" s="19">
        <v>2</v>
      </c>
      <c r="F7" s="19" t="s">
        <v>24</v>
      </c>
      <c r="G7" s="19" t="s">
        <v>24</v>
      </c>
      <c r="H7" s="20" t="s">
        <v>24</v>
      </c>
      <c r="I7" s="20" t="s">
        <v>24</v>
      </c>
      <c r="J7" s="20" t="s">
        <v>24</v>
      </c>
      <c r="K7" s="21">
        <v>2</v>
      </c>
      <c r="L7" s="21">
        <v>500</v>
      </c>
      <c r="M7" s="18">
        <f t="shared" si="0"/>
        <v>1000</v>
      </c>
      <c r="N7" s="18" t="str">
        <f t="shared" si="1"/>
        <v>-</v>
      </c>
      <c r="O7" s="18" t="str">
        <f t="shared" si="2"/>
        <v>-</v>
      </c>
      <c r="P7" s="18" t="str">
        <f t="shared" si="3"/>
        <v>-</v>
      </c>
      <c r="Q7" s="18" t="str">
        <f t="shared" si="4"/>
        <v>-</v>
      </c>
      <c r="R7" s="18" t="str">
        <f t="shared" si="5"/>
        <v>-</v>
      </c>
      <c r="S7" s="21">
        <f t="shared" si="6"/>
        <v>1000</v>
      </c>
      <c r="T7" s="23" t="s">
        <v>56</v>
      </c>
      <c r="U7" s="24"/>
      <c r="V7">
        <v>2000</v>
      </c>
    </row>
    <row r="8" customFormat="1" ht="26.25" customHeight="1" spans="1:33">
      <c r="A8" s="18" t="s">
        <v>54</v>
      </c>
      <c r="B8" s="18">
        <v>1429671</v>
      </c>
      <c r="C8" s="18" t="s">
        <v>25</v>
      </c>
      <c r="D8" s="18" t="s">
        <v>55</v>
      </c>
      <c r="E8" s="19">
        <v>2</v>
      </c>
      <c r="F8" s="19">
        <v>3</v>
      </c>
      <c r="G8" s="19">
        <v>3</v>
      </c>
      <c r="H8" s="20">
        <v>2</v>
      </c>
      <c r="I8" s="20">
        <v>1</v>
      </c>
      <c r="J8" s="20" t="s">
        <v>24</v>
      </c>
      <c r="K8" s="21">
        <v>11</v>
      </c>
      <c r="L8" s="21">
        <v>805</v>
      </c>
      <c r="M8" s="18">
        <f t="shared" si="0"/>
        <v>1610</v>
      </c>
      <c r="N8" s="18">
        <f t="shared" si="1"/>
        <v>2415</v>
      </c>
      <c r="O8" s="18">
        <f t="shared" si="2"/>
        <v>2415</v>
      </c>
      <c r="P8" s="18">
        <f t="shared" si="3"/>
        <v>1610</v>
      </c>
      <c r="Q8" s="18">
        <f t="shared" si="4"/>
        <v>805</v>
      </c>
      <c r="R8" s="18" t="str">
        <f t="shared" si="5"/>
        <v>-</v>
      </c>
      <c r="S8" s="21">
        <f t="shared" si="6"/>
        <v>8855</v>
      </c>
      <c r="T8" s="23" t="s">
        <v>56</v>
      </c>
      <c r="U8" s="24"/>
      <c r="V8">
        <v>8855</v>
      </c>
    </row>
    <row r="9" customFormat="1" ht="26.25" customHeight="1" spans="1:33">
      <c r="A9" s="18" t="s">
        <v>54</v>
      </c>
      <c r="B9" s="18">
        <v>1429672</v>
      </c>
      <c r="C9" s="18" t="s">
        <v>28</v>
      </c>
      <c r="D9" s="18" t="s">
        <v>55</v>
      </c>
      <c r="E9" s="19" t="s">
        <v>24</v>
      </c>
      <c r="F9" s="19" t="s">
        <v>24</v>
      </c>
      <c r="G9" s="19" t="s">
        <v>24</v>
      </c>
      <c r="H9" s="20">
        <v>2</v>
      </c>
      <c r="I9" s="20" t="s">
        <v>24</v>
      </c>
      <c r="J9" s="20" t="s">
        <v>24</v>
      </c>
      <c r="K9" s="21">
        <v>2</v>
      </c>
      <c r="L9" s="21">
        <v>815</v>
      </c>
      <c r="M9" s="18" t="str">
        <f t="shared" si="0"/>
        <v>-</v>
      </c>
      <c r="N9" s="18" t="str">
        <f t="shared" si="1"/>
        <v>-</v>
      </c>
      <c r="O9" s="18" t="str">
        <f t="shared" si="2"/>
        <v>-</v>
      </c>
      <c r="P9" s="18">
        <f t="shared" si="3"/>
        <v>1630</v>
      </c>
      <c r="Q9" s="18" t="str">
        <f t="shared" si="4"/>
        <v>-</v>
      </c>
      <c r="R9" s="18" t="str">
        <f>IFERROR(J9*L9,"-")</f>
        <v>-</v>
      </c>
      <c r="S9" s="22">
        <f t="shared" si="6"/>
        <v>1630</v>
      </c>
      <c r="T9" s="23" t="s">
        <v>56</v>
      </c>
      <c r="U9" s="24"/>
      <c r="V9">
        <v>276</v>
      </c>
    </row>
    <row r="10" customFormat="1" ht="26.25" customHeight="1" spans="1:33">
      <c r="A10" s="18" t="s">
        <v>54</v>
      </c>
      <c r="B10" s="18">
        <v>1429672</v>
      </c>
      <c r="C10" s="18" t="s">
        <v>28</v>
      </c>
      <c r="D10" s="18" t="s">
        <v>55</v>
      </c>
      <c r="E10" s="19" t="s">
        <v>24</v>
      </c>
      <c r="F10" s="19" t="s">
        <v>24</v>
      </c>
      <c r="G10" s="19">
        <v>2</v>
      </c>
      <c r="H10" s="20" t="s">
        <v>24</v>
      </c>
      <c r="I10" s="20" t="s">
        <v>24</v>
      </c>
      <c r="J10" s="20" t="s">
        <v>24</v>
      </c>
      <c r="K10" s="21">
        <v>2</v>
      </c>
      <c r="L10" s="21">
        <v>1149</v>
      </c>
      <c r="M10" s="18" t="str">
        <f t="shared" si="0"/>
        <v>-</v>
      </c>
      <c r="N10" s="18" t="str">
        <f t="shared" si="1"/>
        <v>-</v>
      </c>
      <c r="O10" s="18">
        <f t="shared" si="2"/>
        <v>2298</v>
      </c>
      <c r="P10" s="18" t="str">
        <f t="shared" si="3"/>
        <v>-</v>
      </c>
      <c r="Q10" s="18" t="str">
        <f t="shared" si="4"/>
        <v>-</v>
      </c>
      <c r="R10" s="18" t="str">
        <f t="shared" ref="R10:R32" si="7">IFERROR(J10*M10,"-")</f>
        <v>-</v>
      </c>
      <c r="S10" s="22">
        <f t="shared" si="6"/>
        <v>2298</v>
      </c>
      <c r="T10" s="23" t="s">
        <v>56</v>
      </c>
      <c r="U10" s="24"/>
      <c r="V10">
        <v>456</v>
      </c>
    </row>
    <row r="11" customFormat="1" ht="26.25" customHeight="1" spans="1:33">
      <c r="A11" s="18" t="s">
        <v>54</v>
      </c>
      <c r="B11" s="18">
        <v>1429672</v>
      </c>
      <c r="C11" s="18" t="s">
        <v>28</v>
      </c>
      <c r="D11" s="18" t="s">
        <v>55</v>
      </c>
      <c r="E11" s="19" t="s">
        <v>24</v>
      </c>
      <c r="F11" s="19">
        <v>2</v>
      </c>
      <c r="G11" s="19" t="s">
        <v>24</v>
      </c>
      <c r="H11" s="20" t="s">
        <v>24</v>
      </c>
      <c r="I11" s="20" t="s">
        <v>24</v>
      </c>
      <c r="J11" s="20" t="s">
        <v>24</v>
      </c>
      <c r="K11" s="21">
        <v>2</v>
      </c>
      <c r="L11" s="21">
        <v>754</v>
      </c>
      <c r="M11" s="18" t="str">
        <f t="shared" si="0"/>
        <v>-</v>
      </c>
      <c r="N11" s="18">
        <f t="shared" si="1"/>
        <v>1508</v>
      </c>
      <c r="O11" s="18" t="str">
        <f t="shared" si="2"/>
        <v>-</v>
      </c>
      <c r="P11" s="18" t="str">
        <f t="shared" si="3"/>
        <v>-</v>
      </c>
      <c r="Q11" s="18" t="str">
        <f t="shared" si="4"/>
        <v>-</v>
      </c>
      <c r="R11" s="18" t="str">
        <f t="shared" si="7"/>
        <v>-</v>
      </c>
      <c r="S11" s="22">
        <f t="shared" si="6"/>
        <v>1508</v>
      </c>
      <c r="T11" s="23" t="s">
        <v>56</v>
      </c>
      <c r="U11" s="24"/>
      <c r="V11">
        <v>604</v>
      </c>
    </row>
    <row r="12" customFormat="1" ht="26.25" customHeight="1" spans="1:33">
      <c r="A12" s="18" t="s">
        <v>54</v>
      </c>
      <c r="B12" s="18">
        <v>1429672</v>
      </c>
      <c r="C12" s="18" t="s">
        <v>28</v>
      </c>
      <c r="D12" s="18" t="s">
        <v>55</v>
      </c>
      <c r="E12" s="19" t="s">
        <v>24</v>
      </c>
      <c r="F12" s="19" t="s">
        <v>24</v>
      </c>
      <c r="G12" s="19" t="s">
        <v>24</v>
      </c>
      <c r="H12" s="20" t="s">
        <v>24</v>
      </c>
      <c r="I12" s="20">
        <v>2</v>
      </c>
      <c r="J12" s="20" t="s">
        <v>24</v>
      </c>
      <c r="K12" s="21">
        <v>2</v>
      </c>
      <c r="L12" s="21">
        <v>445</v>
      </c>
      <c r="M12" s="18" t="str">
        <f t="shared" si="0"/>
        <v>-</v>
      </c>
      <c r="N12" s="18" t="str">
        <f t="shared" si="1"/>
        <v>-</v>
      </c>
      <c r="O12" s="18" t="str">
        <f t="shared" si="2"/>
        <v>-</v>
      </c>
      <c r="P12" s="18" t="str">
        <f t="shared" si="3"/>
        <v>-</v>
      </c>
      <c r="Q12" s="18">
        <f t="shared" si="4"/>
        <v>890</v>
      </c>
      <c r="R12" s="18" t="str">
        <f t="shared" si="7"/>
        <v>-</v>
      </c>
      <c r="S12" s="22">
        <f t="shared" si="6"/>
        <v>890</v>
      </c>
      <c r="T12" s="23" t="s">
        <v>56</v>
      </c>
      <c r="U12" s="24"/>
      <c r="V12">
        <v>1016</v>
      </c>
    </row>
    <row r="13" customFormat="1" ht="26.25" customHeight="1" spans="1:33">
      <c r="A13" s="18" t="s">
        <v>54</v>
      </c>
      <c r="B13" s="18">
        <v>1429672</v>
      </c>
      <c r="C13" s="18" t="s">
        <v>28</v>
      </c>
      <c r="D13" s="18" t="s">
        <v>55</v>
      </c>
      <c r="E13" s="19">
        <v>2</v>
      </c>
      <c r="F13" s="19" t="s">
        <v>24</v>
      </c>
      <c r="G13" s="19" t="s">
        <v>24</v>
      </c>
      <c r="H13" s="20" t="s">
        <v>24</v>
      </c>
      <c r="I13" s="20" t="s">
        <v>24</v>
      </c>
      <c r="J13" s="20" t="s">
        <v>24</v>
      </c>
      <c r="K13" s="21">
        <v>2</v>
      </c>
      <c r="L13" s="21">
        <v>288</v>
      </c>
      <c r="M13" s="18">
        <f t="shared" si="0"/>
        <v>576</v>
      </c>
      <c r="N13" s="18" t="str">
        <f t="shared" si="1"/>
        <v>-</v>
      </c>
      <c r="O13" s="18" t="str">
        <f t="shared" si="2"/>
        <v>-</v>
      </c>
      <c r="P13" s="18" t="str">
        <f t="shared" si="3"/>
        <v>-</v>
      </c>
      <c r="Q13" s="18" t="str">
        <f t="shared" si="4"/>
        <v>-</v>
      </c>
      <c r="R13" s="18" t="str">
        <f t="shared" si="7"/>
        <v>-</v>
      </c>
      <c r="S13" s="22">
        <f t="shared" si="6"/>
        <v>576</v>
      </c>
      <c r="T13" s="23" t="s">
        <v>56</v>
      </c>
      <c r="U13" s="24"/>
      <c r="V13">
        <v>1564</v>
      </c>
    </row>
    <row r="14" customFormat="1" ht="26.25" customHeight="1" spans="1:33">
      <c r="A14" s="18" t="s">
        <v>54</v>
      </c>
      <c r="B14" s="18">
        <v>1429672</v>
      </c>
      <c r="C14" s="18" t="s">
        <v>28</v>
      </c>
      <c r="D14" s="18" t="s">
        <v>55</v>
      </c>
      <c r="E14" s="19" t="s">
        <v>24</v>
      </c>
      <c r="F14" s="19" t="s">
        <v>24</v>
      </c>
      <c r="G14" s="19" t="s">
        <v>24</v>
      </c>
      <c r="H14" s="20" t="s">
        <v>24</v>
      </c>
      <c r="I14" s="20" t="s">
        <v>24</v>
      </c>
      <c r="J14" s="20">
        <v>2</v>
      </c>
      <c r="K14" s="21">
        <v>2</v>
      </c>
      <c r="L14" s="21">
        <v>165</v>
      </c>
      <c r="M14" s="18" t="str">
        <f t="shared" si="0"/>
        <v>-</v>
      </c>
      <c r="N14" s="18" t="str">
        <f t="shared" si="1"/>
        <v>-</v>
      </c>
      <c r="O14" s="18" t="str">
        <f t="shared" si="2"/>
        <v>-</v>
      </c>
      <c r="P14" s="18" t="str">
        <f t="shared" si="3"/>
        <v>-</v>
      </c>
      <c r="Q14" s="18" t="str">
        <f t="shared" si="4"/>
        <v>-</v>
      </c>
      <c r="R14" s="18">
        <f>IFERROR(J14*L14,"-")</f>
        <v>330</v>
      </c>
      <c r="S14" s="22">
        <f t="shared" si="6"/>
        <v>330</v>
      </c>
      <c r="T14" s="23" t="s">
        <v>56</v>
      </c>
      <c r="U14" s="24"/>
      <c r="V14">
        <v>1084</v>
      </c>
    </row>
    <row r="15" customFormat="1" ht="26.25" customHeight="1" spans="1:33">
      <c r="A15" s="18" t="s">
        <v>54</v>
      </c>
      <c r="B15" s="18">
        <v>1429708</v>
      </c>
      <c r="C15" s="18" t="s">
        <v>25</v>
      </c>
      <c r="D15" s="18" t="s">
        <v>57</v>
      </c>
      <c r="E15" s="18">
        <v>1</v>
      </c>
      <c r="F15" s="18">
        <v>2</v>
      </c>
      <c r="G15" s="18">
        <v>3</v>
      </c>
      <c r="H15" s="25">
        <v>2</v>
      </c>
      <c r="I15" s="25">
        <v>1</v>
      </c>
      <c r="J15" s="25" t="s">
        <v>24</v>
      </c>
      <c r="K15" s="21">
        <v>9</v>
      </c>
      <c r="L15" s="21">
        <v>934</v>
      </c>
      <c r="M15" s="18">
        <f t="shared" si="0"/>
        <v>934</v>
      </c>
      <c r="N15" s="18">
        <f t="shared" si="1"/>
        <v>1868</v>
      </c>
      <c r="O15" s="18">
        <f t="shared" si="2"/>
        <v>2802</v>
      </c>
      <c r="P15" s="18">
        <f t="shared" si="3"/>
        <v>1868</v>
      </c>
      <c r="Q15" s="18">
        <f t="shared" si="4"/>
        <v>934</v>
      </c>
      <c r="R15" s="18" t="str">
        <f t="shared" si="7"/>
        <v>-</v>
      </c>
      <c r="S15" s="21">
        <f t="shared" si="6"/>
        <v>8406</v>
      </c>
      <c r="T15" s="26" t="s">
        <v>58</v>
      </c>
      <c r="U15" s="24"/>
    </row>
    <row r="16" customFormat="1" ht="26.25" customHeight="1" spans="1:33">
      <c r="A16" s="18" t="s">
        <v>54</v>
      </c>
      <c r="B16" s="18">
        <v>1429708</v>
      </c>
      <c r="C16" s="18" t="s">
        <v>25</v>
      </c>
      <c r="D16" s="18" t="s">
        <v>59</v>
      </c>
      <c r="E16" s="18">
        <v>1</v>
      </c>
      <c r="F16" s="18">
        <v>2</v>
      </c>
      <c r="G16" s="18">
        <v>3</v>
      </c>
      <c r="H16" s="25">
        <v>2</v>
      </c>
      <c r="I16" s="25">
        <v>1</v>
      </c>
      <c r="J16" s="25" t="s">
        <v>24</v>
      </c>
      <c r="K16" s="21">
        <v>9</v>
      </c>
      <c r="L16" s="21">
        <v>722</v>
      </c>
      <c r="M16" s="18">
        <f t="shared" si="0"/>
        <v>722</v>
      </c>
      <c r="N16" s="18">
        <f t="shared" si="1"/>
        <v>1444</v>
      </c>
      <c r="O16" s="18">
        <f t="shared" si="2"/>
        <v>2166</v>
      </c>
      <c r="P16" s="18">
        <f t="shared" si="3"/>
        <v>1444</v>
      </c>
      <c r="Q16" s="18">
        <f t="shared" si="4"/>
        <v>722</v>
      </c>
      <c r="R16" s="18" t="str">
        <f t="shared" si="7"/>
        <v>-</v>
      </c>
      <c r="S16" s="21">
        <f t="shared" si="6"/>
        <v>6498</v>
      </c>
      <c r="T16" s="26" t="s">
        <v>58</v>
      </c>
      <c r="U16" s="24"/>
    </row>
    <row r="17" customFormat="1" ht="26.25" customHeight="1" spans="1:21">
      <c r="A17" s="18" t="s">
        <v>54</v>
      </c>
      <c r="B17" s="18">
        <v>1429708</v>
      </c>
      <c r="C17" s="18" t="s">
        <v>25</v>
      </c>
      <c r="D17" s="18" t="s">
        <v>60</v>
      </c>
      <c r="E17" s="18">
        <v>1</v>
      </c>
      <c r="F17" s="18">
        <v>2</v>
      </c>
      <c r="G17" s="18">
        <v>3</v>
      </c>
      <c r="H17" s="25">
        <v>2</v>
      </c>
      <c r="I17" s="25">
        <v>1</v>
      </c>
      <c r="J17" s="25" t="s">
        <v>24</v>
      </c>
      <c r="K17" s="21">
        <v>9</v>
      </c>
      <c r="L17" s="21">
        <v>722</v>
      </c>
      <c r="M17" s="18">
        <f t="shared" si="0"/>
        <v>722</v>
      </c>
      <c r="N17" s="18">
        <f t="shared" si="1"/>
        <v>1444</v>
      </c>
      <c r="O17" s="18">
        <f t="shared" si="2"/>
        <v>2166</v>
      </c>
      <c r="P17" s="18">
        <f t="shared" si="3"/>
        <v>1444</v>
      </c>
      <c r="Q17" s="18">
        <f t="shared" si="4"/>
        <v>722</v>
      </c>
      <c r="R17" s="18" t="str">
        <f t="shared" si="7"/>
        <v>-</v>
      </c>
      <c r="S17" s="21">
        <f t="shared" si="6"/>
        <v>6498</v>
      </c>
      <c r="T17" s="26" t="s">
        <v>58</v>
      </c>
      <c r="U17" s="24"/>
    </row>
    <row r="18" customFormat="1" ht="26.25" customHeight="1" spans="1:21">
      <c r="A18" s="18" t="s">
        <v>54</v>
      </c>
      <c r="B18" s="18">
        <v>1429709</v>
      </c>
      <c r="C18" s="18" t="s">
        <v>25</v>
      </c>
      <c r="D18" s="18" t="s">
        <v>57</v>
      </c>
      <c r="E18" s="18" t="s">
        <v>24</v>
      </c>
      <c r="F18" s="18" t="s">
        <v>24</v>
      </c>
      <c r="G18" s="18" t="s">
        <v>24</v>
      </c>
      <c r="H18" s="25">
        <v>2</v>
      </c>
      <c r="I18" s="25" t="s">
        <v>24</v>
      </c>
      <c r="J18" s="25" t="s">
        <v>24</v>
      </c>
      <c r="K18" s="21">
        <v>2</v>
      </c>
      <c r="L18" s="21">
        <v>1250</v>
      </c>
      <c r="M18" s="18" t="str">
        <f t="shared" si="0"/>
        <v>-</v>
      </c>
      <c r="N18" s="18" t="str">
        <f t="shared" si="1"/>
        <v>-</v>
      </c>
      <c r="O18" s="18" t="str">
        <f t="shared" si="2"/>
        <v>-</v>
      </c>
      <c r="P18" s="18">
        <f t="shared" si="3"/>
        <v>2500</v>
      </c>
      <c r="Q18" s="18" t="str">
        <f t="shared" si="4"/>
        <v>-</v>
      </c>
      <c r="R18" s="18" t="str">
        <f t="shared" si="7"/>
        <v>-</v>
      </c>
      <c r="S18" s="21">
        <f t="shared" si="6"/>
        <v>2500</v>
      </c>
      <c r="T18" s="26" t="s">
        <v>58</v>
      </c>
      <c r="U18" s="24"/>
    </row>
    <row r="19" customFormat="1" ht="26.25" customHeight="1" spans="1:21">
      <c r="A19" s="18" t="s">
        <v>54</v>
      </c>
      <c r="B19" s="18">
        <v>1429709</v>
      </c>
      <c r="C19" s="18" t="s">
        <v>25</v>
      </c>
      <c r="D19" s="18" t="s">
        <v>57</v>
      </c>
      <c r="E19" s="18" t="s">
        <v>24</v>
      </c>
      <c r="F19" s="18" t="s">
        <v>24</v>
      </c>
      <c r="G19" s="18">
        <v>2</v>
      </c>
      <c r="H19" s="25" t="s">
        <v>24</v>
      </c>
      <c r="I19" s="25" t="s">
        <v>24</v>
      </c>
      <c r="J19" s="25" t="s">
        <v>24</v>
      </c>
      <c r="K19" s="21">
        <v>2</v>
      </c>
      <c r="L19" s="21">
        <v>1502</v>
      </c>
      <c r="M19" s="18" t="str">
        <f t="shared" si="0"/>
        <v>-</v>
      </c>
      <c r="N19" s="18" t="str">
        <f t="shared" si="1"/>
        <v>-</v>
      </c>
      <c r="O19" s="18">
        <f t="shared" si="2"/>
        <v>3004</v>
      </c>
      <c r="P19" s="18" t="str">
        <f t="shared" si="3"/>
        <v>-</v>
      </c>
      <c r="Q19" s="18" t="str">
        <f t="shared" si="4"/>
        <v>-</v>
      </c>
      <c r="R19" s="18" t="str">
        <f t="shared" si="7"/>
        <v>-</v>
      </c>
      <c r="S19" s="21">
        <f t="shared" si="6"/>
        <v>3004</v>
      </c>
      <c r="T19" s="26" t="s">
        <v>58</v>
      </c>
      <c r="U19" s="24"/>
    </row>
    <row r="20" customFormat="1" ht="26.25" customHeight="1" spans="1:21">
      <c r="A20" s="18" t="s">
        <v>54</v>
      </c>
      <c r="B20" s="18">
        <v>1429709</v>
      </c>
      <c r="C20" s="18" t="s">
        <v>25</v>
      </c>
      <c r="D20" s="18" t="s">
        <v>57</v>
      </c>
      <c r="E20" s="18" t="s">
        <v>24</v>
      </c>
      <c r="F20" s="18">
        <v>2</v>
      </c>
      <c r="G20" s="18" t="s">
        <v>24</v>
      </c>
      <c r="H20" s="25" t="s">
        <v>24</v>
      </c>
      <c r="I20" s="25" t="s">
        <v>24</v>
      </c>
      <c r="J20" s="25" t="s">
        <v>24</v>
      </c>
      <c r="K20" s="21">
        <v>2</v>
      </c>
      <c r="L20" s="21">
        <v>1150</v>
      </c>
      <c r="M20" s="18" t="str">
        <f t="shared" si="0"/>
        <v>-</v>
      </c>
      <c r="N20" s="18">
        <f t="shared" si="1"/>
        <v>2300</v>
      </c>
      <c r="O20" s="18" t="str">
        <f t="shared" si="2"/>
        <v>-</v>
      </c>
      <c r="P20" s="18" t="str">
        <f t="shared" si="3"/>
        <v>-</v>
      </c>
      <c r="Q20" s="18" t="str">
        <f t="shared" si="4"/>
        <v>-</v>
      </c>
      <c r="R20" s="18" t="str">
        <f t="shared" si="7"/>
        <v>-</v>
      </c>
      <c r="S20" s="21">
        <f t="shared" si="6"/>
        <v>2300</v>
      </c>
      <c r="T20" s="26" t="s">
        <v>58</v>
      </c>
      <c r="U20" s="24"/>
    </row>
    <row r="21" customFormat="1" ht="26.25" customHeight="1" spans="1:21">
      <c r="A21" s="18" t="s">
        <v>54</v>
      </c>
      <c r="B21" s="18">
        <v>1429709</v>
      </c>
      <c r="C21" s="18" t="s">
        <v>25</v>
      </c>
      <c r="D21" s="18" t="s">
        <v>57</v>
      </c>
      <c r="E21" s="18" t="s">
        <v>24</v>
      </c>
      <c r="F21" s="18" t="s">
        <v>24</v>
      </c>
      <c r="G21" s="18" t="s">
        <v>24</v>
      </c>
      <c r="H21" s="25" t="s">
        <v>24</v>
      </c>
      <c r="I21" s="25">
        <v>2</v>
      </c>
      <c r="J21" s="25" t="s">
        <v>24</v>
      </c>
      <c r="K21" s="21">
        <v>2</v>
      </c>
      <c r="L21" s="21">
        <v>1125</v>
      </c>
      <c r="M21" s="18" t="str">
        <f t="shared" si="0"/>
        <v>-</v>
      </c>
      <c r="N21" s="18" t="str">
        <f t="shared" si="1"/>
        <v>-</v>
      </c>
      <c r="O21" s="18" t="str">
        <f t="shared" si="2"/>
        <v>-</v>
      </c>
      <c r="P21" s="18" t="str">
        <f t="shared" si="3"/>
        <v>-</v>
      </c>
      <c r="Q21" s="18">
        <f t="shared" si="4"/>
        <v>2250</v>
      </c>
      <c r="R21" s="18" t="str">
        <f t="shared" si="7"/>
        <v>-</v>
      </c>
      <c r="S21" s="21">
        <f t="shared" si="6"/>
        <v>2250</v>
      </c>
      <c r="T21" s="26" t="s">
        <v>58</v>
      </c>
      <c r="U21" s="24"/>
    </row>
    <row r="22" customFormat="1" ht="26.25" customHeight="1" spans="1:21">
      <c r="A22" s="18" t="s">
        <v>54</v>
      </c>
      <c r="B22" s="18">
        <v>1429709</v>
      </c>
      <c r="C22" s="18" t="s">
        <v>25</v>
      </c>
      <c r="D22" s="18" t="s">
        <v>57</v>
      </c>
      <c r="E22" s="18">
        <v>2</v>
      </c>
      <c r="F22" s="18" t="s">
        <v>24</v>
      </c>
      <c r="G22" s="18" t="s">
        <v>24</v>
      </c>
      <c r="H22" s="25" t="s">
        <v>24</v>
      </c>
      <c r="I22" s="25" t="s">
        <v>24</v>
      </c>
      <c r="J22" s="25" t="s">
        <v>24</v>
      </c>
      <c r="K22" s="21">
        <v>2</v>
      </c>
      <c r="L22" s="21">
        <v>500</v>
      </c>
      <c r="M22" s="18">
        <f t="shared" si="0"/>
        <v>1000</v>
      </c>
      <c r="N22" s="18" t="str">
        <f t="shared" si="1"/>
        <v>-</v>
      </c>
      <c r="O22" s="18" t="str">
        <f t="shared" si="2"/>
        <v>-</v>
      </c>
      <c r="P22" s="18" t="str">
        <f t="shared" si="3"/>
        <v>-</v>
      </c>
      <c r="Q22" s="18" t="str">
        <f t="shared" si="4"/>
        <v>-</v>
      </c>
      <c r="R22" s="18" t="str">
        <f t="shared" si="7"/>
        <v>-</v>
      </c>
      <c r="S22" s="21">
        <f t="shared" si="6"/>
        <v>1000</v>
      </c>
      <c r="T22" s="26" t="s">
        <v>58</v>
      </c>
      <c r="U22" s="24"/>
    </row>
    <row r="23" customFormat="1" ht="26.25" customHeight="1" spans="1:21">
      <c r="A23" s="18" t="s">
        <v>54</v>
      </c>
      <c r="B23" s="18">
        <v>1429709</v>
      </c>
      <c r="C23" s="18" t="s">
        <v>25</v>
      </c>
      <c r="D23" s="18" t="s">
        <v>59</v>
      </c>
      <c r="E23" s="18" t="s">
        <v>24</v>
      </c>
      <c r="F23" s="18" t="s">
        <v>24</v>
      </c>
      <c r="G23" s="18" t="s">
        <v>24</v>
      </c>
      <c r="H23" s="25">
        <v>2</v>
      </c>
      <c r="I23" s="25" t="s">
        <v>24</v>
      </c>
      <c r="J23" s="25" t="s">
        <v>24</v>
      </c>
      <c r="K23" s="21">
        <v>2</v>
      </c>
      <c r="L23" s="21">
        <v>350</v>
      </c>
      <c r="M23" s="18" t="str">
        <f t="shared" si="0"/>
        <v>-</v>
      </c>
      <c r="N23" s="18" t="str">
        <f t="shared" si="1"/>
        <v>-</v>
      </c>
      <c r="O23" s="18" t="str">
        <f t="shared" si="2"/>
        <v>-</v>
      </c>
      <c r="P23" s="18">
        <f t="shared" si="3"/>
        <v>700</v>
      </c>
      <c r="Q23" s="18" t="str">
        <f t="shared" si="4"/>
        <v>-</v>
      </c>
      <c r="R23" s="18" t="str">
        <f t="shared" si="7"/>
        <v>-</v>
      </c>
      <c r="S23" s="21">
        <f t="shared" si="6"/>
        <v>700</v>
      </c>
      <c r="T23" s="26" t="s">
        <v>58</v>
      </c>
      <c r="U23" s="24"/>
    </row>
    <row r="24" customFormat="1" ht="26.25" customHeight="1" spans="1:21">
      <c r="A24" s="18" t="s">
        <v>54</v>
      </c>
      <c r="B24" s="18">
        <v>1429709</v>
      </c>
      <c r="C24" s="18" t="s">
        <v>25</v>
      </c>
      <c r="D24" s="18" t="s">
        <v>59</v>
      </c>
      <c r="E24" s="18" t="s">
        <v>24</v>
      </c>
      <c r="F24" s="18" t="s">
        <v>24</v>
      </c>
      <c r="G24" s="18">
        <v>2</v>
      </c>
      <c r="H24" s="25" t="s">
        <v>24</v>
      </c>
      <c r="I24" s="25" t="s">
        <v>24</v>
      </c>
      <c r="J24" s="25" t="s">
        <v>24</v>
      </c>
      <c r="K24" s="21">
        <v>2</v>
      </c>
      <c r="L24" s="21">
        <v>500</v>
      </c>
      <c r="M24" s="18" t="str">
        <f t="shared" si="0"/>
        <v>-</v>
      </c>
      <c r="N24" s="18" t="str">
        <f t="shared" si="1"/>
        <v>-</v>
      </c>
      <c r="O24" s="18">
        <f t="shared" si="2"/>
        <v>1000</v>
      </c>
      <c r="P24" s="18" t="str">
        <f t="shared" si="3"/>
        <v>-</v>
      </c>
      <c r="Q24" s="18" t="str">
        <f t="shared" si="4"/>
        <v>-</v>
      </c>
      <c r="R24" s="18" t="str">
        <f t="shared" si="7"/>
        <v>-</v>
      </c>
      <c r="S24" s="21">
        <f t="shared" si="6"/>
        <v>1000</v>
      </c>
      <c r="T24" s="26" t="s">
        <v>58</v>
      </c>
      <c r="U24" s="24"/>
    </row>
    <row r="25" customFormat="1" ht="26.25" customHeight="1" spans="1:21">
      <c r="A25" s="18" t="s">
        <v>54</v>
      </c>
      <c r="B25" s="18">
        <v>1429709</v>
      </c>
      <c r="C25" s="18" t="s">
        <v>25</v>
      </c>
      <c r="D25" s="18" t="s">
        <v>59</v>
      </c>
      <c r="E25" s="18" t="s">
        <v>24</v>
      </c>
      <c r="F25" s="18">
        <v>2</v>
      </c>
      <c r="G25" s="18" t="s">
        <v>24</v>
      </c>
      <c r="H25" s="25" t="s">
        <v>24</v>
      </c>
      <c r="I25" s="25" t="s">
        <v>24</v>
      </c>
      <c r="J25" s="25" t="s">
        <v>24</v>
      </c>
      <c r="K25" s="21">
        <v>2</v>
      </c>
      <c r="L25" s="21">
        <v>500</v>
      </c>
      <c r="M25" s="18" t="str">
        <f t="shared" si="0"/>
        <v>-</v>
      </c>
      <c r="N25" s="18">
        <f t="shared" si="1"/>
        <v>1000</v>
      </c>
      <c r="O25" s="18" t="str">
        <f t="shared" si="2"/>
        <v>-</v>
      </c>
      <c r="P25" s="18" t="str">
        <f t="shared" si="3"/>
        <v>-</v>
      </c>
      <c r="Q25" s="18" t="str">
        <f t="shared" si="4"/>
        <v>-</v>
      </c>
      <c r="R25" s="18" t="str">
        <f t="shared" si="7"/>
        <v>-</v>
      </c>
      <c r="S25" s="21">
        <f t="shared" si="6"/>
        <v>1000</v>
      </c>
      <c r="T25" s="26" t="s">
        <v>58</v>
      </c>
      <c r="U25" s="24"/>
    </row>
    <row r="26" customFormat="1" ht="26.25" customHeight="1" spans="1:21">
      <c r="A26" s="18" t="s">
        <v>54</v>
      </c>
      <c r="B26" s="18">
        <v>1429709</v>
      </c>
      <c r="C26" s="18" t="s">
        <v>25</v>
      </c>
      <c r="D26" s="18" t="s">
        <v>59</v>
      </c>
      <c r="E26" s="18" t="s">
        <v>24</v>
      </c>
      <c r="F26" s="18" t="s">
        <v>24</v>
      </c>
      <c r="G26" s="18" t="s">
        <v>24</v>
      </c>
      <c r="H26" s="25" t="s">
        <v>24</v>
      </c>
      <c r="I26" s="25">
        <v>2</v>
      </c>
      <c r="J26" s="25" t="s">
        <v>24</v>
      </c>
      <c r="K26" s="21">
        <v>2</v>
      </c>
      <c r="L26" s="21">
        <v>319</v>
      </c>
      <c r="M26" s="18" t="str">
        <f t="shared" si="0"/>
        <v>-</v>
      </c>
      <c r="N26" s="18" t="str">
        <f t="shared" si="1"/>
        <v>-</v>
      </c>
      <c r="O26" s="18" t="str">
        <f t="shared" si="2"/>
        <v>-</v>
      </c>
      <c r="P26" s="18" t="str">
        <f t="shared" si="3"/>
        <v>-</v>
      </c>
      <c r="Q26" s="18">
        <f t="shared" si="4"/>
        <v>638</v>
      </c>
      <c r="R26" s="18" t="str">
        <f t="shared" si="7"/>
        <v>-</v>
      </c>
      <c r="S26" s="21">
        <f t="shared" si="6"/>
        <v>638</v>
      </c>
      <c r="T26" s="26" t="s">
        <v>58</v>
      </c>
      <c r="U26" s="24"/>
    </row>
    <row r="27" customFormat="1" ht="26.25" customHeight="1" spans="1:21">
      <c r="A27" s="18" t="s">
        <v>54</v>
      </c>
      <c r="B27" s="18">
        <v>1429709</v>
      </c>
      <c r="C27" s="18" t="s">
        <v>25</v>
      </c>
      <c r="D27" s="18" t="s">
        <v>59</v>
      </c>
      <c r="E27" s="18">
        <v>2</v>
      </c>
      <c r="F27" s="18" t="s">
        <v>24</v>
      </c>
      <c r="G27" s="18" t="s">
        <v>24</v>
      </c>
      <c r="H27" s="25" t="s">
        <v>24</v>
      </c>
      <c r="I27" s="25" t="s">
        <v>24</v>
      </c>
      <c r="J27" s="25" t="s">
        <v>24</v>
      </c>
      <c r="K27" s="21">
        <v>2</v>
      </c>
      <c r="L27" s="21">
        <v>350</v>
      </c>
      <c r="M27" s="18">
        <f t="shared" si="0"/>
        <v>700</v>
      </c>
      <c r="N27" s="18" t="str">
        <f t="shared" si="1"/>
        <v>-</v>
      </c>
      <c r="O27" s="18" t="str">
        <f t="shared" si="2"/>
        <v>-</v>
      </c>
      <c r="P27" s="18" t="str">
        <f t="shared" si="3"/>
        <v>-</v>
      </c>
      <c r="Q27" s="18" t="str">
        <f t="shared" si="4"/>
        <v>-</v>
      </c>
      <c r="R27" s="18" t="str">
        <f t="shared" si="7"/>
        <v>-</v>
      </c>
      <c r="S27" s="21">
        <f t="shared" si="6"/>
        <v>700</v>
      </c>
      <c r="T27" s="26" t="s">
        <v>58</v>
      </c>
      <c r="U27" s="24"/>
    </row>
    <row r="28" customFormat="1" ht="26.25" customHeight="1" spans="1:21">
      <c r="A28" s="18" t="s">
        <v>54</v>
      </c>
      <c r="B28" s="18">
        <v>1429709</v>
      </c>
      <c r="C28" s="18" t="s">
        <v>25</v>
      </c>
      <c r="D28" s="18" t="s">
        <v>60</v>
      </c>
      <c r="E28" s="18" t="s">
        <v>24</v>
      </c>
      <c r="F28" s="18" t="s">
        <v>24</v>
      </c>
      <c r="G28" s="18" t="s">
        <v>24</v>
      </c>
      <c r="H28" s="25">
        <v>2</v>
      </c>
      <c r="I28" s="25" t="s">
        <v>24</v>
      </c>
      <c r="J28" s="25" t="s">
        <v>24</v>
      </c>
      <c r="K28" s="21">
        <v>2</v>
      </c>
      <c r="L28" s="21">
        <v>350</v>
      </c>
      <c r="M28" s="18" t="str">
        <f t="shared" si="0"/>
        <v>-</v>
      </c>
      <c r="N28" s="18" t="str">
        <f t="shared" si="1"/>
        <v>-</v>
      </c>
      <c r="O28" s="18" t="str">
        <f t="shared" si="2"/>
        <v>-</v>
      </c>
      <c r="P28" s="18">
        <f t="shared" si="3"/>
        <v>700</v>
      </c>
      <c r="Q28" s="18" t="str">
        <f t="shared" si="4"/>
        <v>-</v>
      </c>
      <c r="R28" s="18" t="str">
        <f t="shared" si="7"/>
        <v>-</v>
      </c>
      <c r="S28" s="21">
        <f t="shared" si="6"/>
        <v>700</v>
      </c>
      <c r="T28" s="26" t="s">
        <v>58</v>
      </c>
      <c r="U28" s="24"/>
    </row>
    <row r="29" customFormat="1" ht="26.25" customHeight="1" spans="1:21">
      <c r="A29" s="18" t="s">
        <v>54</v>
      </c>
      <c r="B29" s="18">
        <v>1429709</v>
      </c>
      <c r="C29" s="18" t="s">
        <v>25</v>
      </c>
      <c r="D29" s="18" t="s">
        <v>60</v>
      </c>
      <c r="E29" s="18" t="s">
        <v>24</v>
      </c>
      <c r="F29" s="18" t="s">
        <v>24</v>
      </c>
      <c r="G29" s="18">
        <v>2</v>
      </c>
      <c r="H29" s="25" t="s">
        <v>24</v>
      </c>
      <c r="I29" s="25" t="s">
        <v>24</v>
      </c>
      <c r="J29" s="25" t="s">
        <v>24</v>
      </c>
      <c r="K29" s="21">
        <v>2</v>
      </c>
      <c r="L29" s="21">
        <v>500</v>
      </c>
      <c r="M29" s="18" t="str">
        <f t="shared" si="0"/>
        <v>-</v>
      </c>
      <c r="N29" s="18" t="str">
        <f t="shared" si="1"/>
        <v>-</v>
      </c>
      <c r="O29" s="18">
        <f t="shared" si="2"/>
        <v>1000</v>
      </c>
      <c r="P29" s="18" t="str">
        <f t="shared" si="3"/>
        <v>-</v>
      </c>
      <c r="Q29" s="18" t="str">
        <f t="shared" si="4"/>
        <v>-</v>
      </c>
      <c r="R29" s="18" t="str">
        <f t="shared" si="7"/>
        <v>-</v>
      </c>
      <c r="S29" s="21">
        <f t="shared" si="6"/>
        <v>1000</v>
      </c>
      <c r="T29" s="26" t="s">
        <v>58</v>
      </c>
      <c r="U29" s="24"/>
    </row>
    <row r="30" customFormat="1" ht="26.25" customHeight="1" spans="1:21">
      <c r="A30" s="18" t="s">
        <v>54</v>
      </c>
      <c r="B30" s="18">
        <v>1429709</v>
      </c>
      <c r="C30" s="18" t="s">
        <v>25</v>
      </c>
      <c r="D30" s="18" t="s">
        <v>60</v>
      </c>
      <c r="E30" s="18" t="s">
        <v>24</v>
      </c>
      <c r="F30" s="18">
        <v>2</v>
      </c>
      <c r="G30" s="18" t="s">
        <v>24</v>
      </c>
      <c r="H30" s="25" t="s">
        <v>24</v>
      </c>
      <c r="I30" s="25" t="s">
        <v>24</v>
      </c>
      <c r="J30" s="25" t="s">
        <v>24</v>
      </c>
      <c r="K30" s="21">
        <v>2</v>
      </c>
      <c r="L30" s="21">
        <v>500</v>
      </c>
      <c r="M30" s="18" t="str">
        <f t="shared" si="0"/>
        <v>-</v>
      </c>
      <c r="N30" s="18">
        <f t="shared" si="1"/>
        <v>1000</v>
      </c>
      <c r="O30" s="18" t="str">
        <f t="shared" si="2"/>
        <v>-</v>
      </c>
      <c r="P30" s="18" t="str">
        <f t="shared" si="3"/>
        <v>-</v>
      </c>
      <c r="Q30" s="18" t="str">
        <f t="shared" si="4"/>
        <v>-</v>
      </c>
      <c r="R30" s="18" t="str">
        <f t="shared" si="7"/>
        <v>-</v>
      </c>
      <c r="S30" s="21">
        <f t="shared" si="6"/>
        <v>1000</v>
      </c>
      <c r="T30" s="26" t="s">
        <v>58</v>
      </c>
      <c r="U30" s="24"/>
    </row>
    <row r="31" customFormat="1" ht="26.25" customHeight="1" spans="1:21">
      <c r="A31" s="18" t="s">
        <v>54</v>
      </c>
      <c r="B31" s="18">
        <v>1429709</v>
      </c>
      <c r="C31" s="18" t="s">
        <v>25</v>
      </c>
      <c r="D31" s="18" t="s">
        <v>60</v>
      </c>
      <c r="E31" s="18" t="s">
        <v>24</v>
      </c>
      <c r="F31" s="18" t="s">
        <v>24</v>
      </c>
      <c r="G31" s="18" t="s">
        <v>24</v>
      </c>
      <c r="H31" s="25" t="s">
        <v>24</v>
      </c>
      <c r="I31" s="25">
        <v>2</v>
      </c>
      <c r="J31" s="25" t="s">
        <v>24</v>
      </c>
      <c r="K31" s="21">
        <v>2</v>
      </c>
      <c r="L31" s="21">
        <v>319</v>
      </c>
      <c r="M31" s="18" t="str">
        <f t="shared" si="0"/>
        <v>-</v>
      </c>
      <c r="N31" s="18" t="str">
        <f t="shared" si="1"/>
        <v>-</v>
      </c>
      <c r="O31" s="18" t="str">
        <f t="shared" si="2"/>
        <v>-</v>
      </c>
      <c r="P31" s="18" t="str">
        <f t="shared" si="3"/>
        <v>-</v>
      </c>
      <c r="Q31" s="18">
        <f t="shared" si="4"/>
        <v>638</v>
      </c>
      <c r="R31" s="18" t="str">
        <f t="shared" si="7"/>
        <v>-</v>
      </c>
      <c r="S31" s="21">
        <f t="shared" si="6"/>
        <v>638</v>
      </c>
      <c r="T31" s="26" t="s">
        <v>58</v>
      </c>
      <c r="U31" s="24"/>
    </row>
    <row r="32" customFormat="1" ht="26.25" customHeight="1" spans="1:21">
      <c r="A32" s="18" t="s">
        <v>54</v>
      </c>
      <c r="B32" s="18">
        <v>1429709</v>
      </c>
      <c r="C32" s="18" t="s">
        <v>25</v>
      </c>
      <c r="D32" s="18" t="s">
        <v>60</v>
      </c>
      <c r="E32" s="18">
        <v>2</v>
      </c>
      <c r="F32" s="18" t="s">
        <v>24</v>
      </c>
      <c r="G32" s="18" t="s">
        <v>24</v>
      </c>
      <c r="H32" s="25" t="s">
        <v>24</v>
      </c>
      <c r="I32" s="25" t="s">
        <v>24</v>
      </c>
      <c r="J32" s="25" t="s">
        <v>24</v>
      </c>
      <c r="K32" s="21">
        <v>2</v>
      </c>
      <c r="L32" s="21">
        <v>350</v>
      </c>
      <c r="M32" s="18">
        <f t="shared" si="0"/>
        <v>700</v>
      </c>
      <c r="N32" s="18" t="str">
        <f t="shared" si="1"/>
        <v>-</v>
      </c>
      <c r="O32" s="18" t="str">
        <f t="shared" si="2"/>
        <v>-</v>
      </c>
      <c r="P32" s="18" t="str">
        <f t="shared" si="3"/>
        <v>-</v>
      </c>
      <c r="Q32" s="18" t="str">
        <f t="shared" si="4"/>
        <v>-</v>
      </c>
      <c r="R32" s="18" t="str">
        <f t="shared" si="7"/>
        <v>-</v>
      </c>
      <c r="S32" s="21">
        <f t="shared" si="6"/>
        <v>700</v>
      </c>
      <c r="T32" s="26" t="s">
        <v>58</v>
      </c>
      <c r="U32" s="24"/>
    </row>
    <row r="33" customFormat="1" ht="26.25" customHeight="1" spans="1:22">
      <c r="A33" s="18" t="s">
        <v>54</v>
      </c>
      <c r="B33" s="18">
        <v>1430461</v>
      </c>
      <c r="C33" s="18" t="s">
        <v>28</v>
      </c>
      <c r="D33" s="18" t="s">
        <v>57</v>
      </c>
      <c r="E33" s="18" t="s">
        <v>24</v>
      </c>
      <c r="F33" s="18" t="s">
        <v>24</v>
      </c>
      <c r="G33" s="18" t="s">
        <v>24</v>
      </c>
      <c r="H33" s="25">
        <v>2</v>
      </c>
      <c r="I33" s="25" t="s">
        <v>24</v>
      </c>
      <c r="J33" s="25" t="s">
        <v>24</v>
      </c>
      <c r="K33" s="21">
        <v>2</v>
      </c>
      <c r="L33" s="21">
        <v>664</v>
      </c>
      <c r="M33" s="18" t="str">
        <f t="shared" si="0"/>
        <v>-</v>
      </c>
      <c r="N33" s="18" t="str">
        <f t="shared" si="1"/>
        <v>-</v>
      </c>
      <c r="O33" s="18" t="str">
        <f t="shared" si="2"/>
        <v>-</v>
      </c>
      <c r="P33" s="18">
        <f t="shared" si="3"/>
        <v>1328</v>
      </c>
      <c r="Q33" s="18" t="str">
        <f t="shared" si="4"/>
        <v>-</v>
      </c>
      <c r="R33" s="18" t="str">
        <f>IFERROR(J33*L33,"-")</f>
        <v>-</v>
      </c>
      <c r="S33" s="22">
        <f t="shared" si="6"/>
        <v>1328</v>
      </c>
      <c r="T33" s="26" t="s">
        <v>58</v>
      </c>
      <c r="U33" s="24"/>
      <c r="V33">
        <v>56</v>
      </c>
    </row>
    <row r="34" customFormat="1" ht="26.25" customHeight="1" spans="1:22">
      <c r="A34" s="18" t="s">
        <v>54</v>
      </c>
      <c r="B34" s="18">
        <v>1430461</v>
      </c>
      <c r="C34" s="18" t="s">
        <v>28</v>
      </c>
      <c r="D34" s="18" t="s">
        <v>57</v>
      </c>
      <c r="E34" s="18" t="s">
        <v>24</v>
      </c>
      <c r="F34" s="18" t="s">
        <v>24</v>
      </c>
      <c r="G34" s="18">
        <v>2</v>
      </c>
      <c r="H34" s="25" t="s">
        <v>24</v>
      </c>
      <c r="I34" s="25" t="s">
        <v>24</v>
      </c>
      <c r="J34" s="25" t="s">
        <v>24</v>
      </c>
      <c r="K34" s="21">
        <v>2</v>
      </c>
      <c r="L34" s="21">
        <v>847</v>
      </c>
      <c r="M34" s="18" t="str">
        <f t="shared" si="0"/>
        <v>-</v>
      </c>
      <c r="N34" s="18" t="str">
        <f t="shared" si="1"/>
        <v>-</v>
      </c>
      <c r="O34" s="18">
        <f t="shared" si="2"/>
        <v>1694</v>
      </c>
      <c r="P34" s="18" t="str">
        <f t="shared" si="3"/>
        <v>-</v>
      </c>
      <c r="Q34" s="18" t="str">
        <f t="shared" si="4"/>
        <v>-</v>
      </c>
      <c r="R34" s="18" t="str">
        <f t="shared" ref="R34:R37" si="8">IFERROR(J34*M34,"-")</f>
        <v>-</v>
      </c>
      <c r="S34" s="22">
        <f t="shared" si="6"/>
        <v>1694</v>
      </c>
      <c r="T34" s="26" t="s">
        <v>58</v>
      </c>
      <c r="U34" s="24"/>
      <c r="V34">
        <v>92</v>
      </c>
    </row>
    <row r="35" customFormat="1" ht="26.25" customHeight="1" spans="1:22">
      <c r="A35" s="18" t="s">
        <v>54</v>
      </c>
      <c r="B35" s="18">
        <v>1430461</v>
      </c>
      <c r="C35" s="18" t="s">
        <v>28</v>
      </c>
      <c r="D35" s="18" t="s">
        <v>57</v>
      </c>
      <c r="E35" s="18" t="s">
        <v>24</v>
      </c>
      <c r="F35" s="18">
        <v>2</v>
      </c>
      <c r="G35" s="18" t="s">
        <v>24</v>
      </c>
      <c r="H35" s="25" t="s">
        <v>24</v>
      </c>
      <c r="I35" s="25" t="s">
        <v>24</v>
      </c>
      <c r="J35" s="25" t="s">
        <v>24</v>
      </c>
      <c r="K35" s="21">
        <v>2</v>
      </c>
      <c r="L35" s="21">
        <v>429</v>
      </c>
      <c r="M35" s="18" t="str">
        <f t="shared" si="0"/>
        <v>-</v>
      </c>
      <c r="N35" s="18">
        <f t="shared" si="1"/>
        <v>858</v>
      </c>
      <c r="O35" s="18" t="str">
        <f t="shared" si="2"/>
        <v>-</v>
      </c>
      <c r="P35" s="18" t="str">
        <f t="shared" si="3"/>
        <v>-</v>
      </c>
      <c r="Q35" s="18" t="str">
        <f t="shared" si="4"/>
        <v>-</v>
      </c>
      <c r="R35" s="18" t="str">
        <f t="shared" si="8"/>
        <v>-</v>
      </c>
      <c r="S35" s="22">
        <f t="shared" si="6"/>
        <v>858</v>
      </c>
      <c r="T35" s="26" t="s">
        <v>58</v>
      </c>
      <c r="U35" s="24"/>
      <c r="V35">
        <v>120</v>
      </c>
    </row>
    <row r="36" customFormat="1" ht="26.25" customHeight="1" spans="1:22">
      <c r="A36" s="18" t="s">
        <v>54</v>
      </c>
      <c r="B36" s="18">
        <v>1430461</v>
      </c>
      <c r="C36" s="18" t="s">
        <v>28</v>
      </c>
      <c r="D36" s="18" t="s">
        <v>57</v>
      </c>
      <c r="E36" s="18" t="s">
        <v>24</v>
      </c>
      <c r="F36" s="18" t="s">
        <v>24</v>
      </c>
      <c r="G36" s="18" t="s">
        <v>24</v>
      </c>
      <c r="H36" s="25" t="s">
        <v>24</v>
      </c>
      <c r="I36" s="25">
        <v>2</v>
      </c>
      <c r="J36" s="25" t="s">
        <v>24</v>
      </c>
      <c r="K36" s="21">
        <v>2</v>
      </c>
      <c r="L36" s="21">
        <v>481</v>
      </c>
      <c r="M36" s="18" t="str">
        <f t="shared" si="0"/>
        <v>-</v>
      </c>
      <c r="N36" s="18" t="str">
        <f t="shared" si="1"/>
        <v>-</v>
      </c>
      <c r="O36" s="18" t="str">
        <f t="shared" si="2"/>
        <v>-</v>
      </c>
      <c r="P36" s="18" t="str">
        <f t="shared" si="3"/>
        <v>-</v>
      </c>
      <c r="Q36" s="18">
        <f t="shared" si="4"/>
        <v>962</v>
      </c>
      <c r="R36" s="18" t="str">
        <f t="shared" si="8"/>
        <v>-</v>
      </c>
      <c r="S36" s="22">
        <f t="shared" si="6"/>
        <v>962</v>
      </c>
      <c r="T36" s="26" t="s">
        <v>58</v>
      </c>
      <c r="U36" s="24"/>
      <c r="V36">
        <v>204</v>
      </c>
    </row>
    <row r="37" customFormat="1" ht="26.25" customHeight="1" spans="1:22">
      <c r="A37" s="18" t="s">
        <v>54</v>
      </c>
      <c r="B37" s="18">
        <v>1430461</v>
      </c>
      <c r="C37" s="18" t="s">
        <v>28</v>
      </c>
      <c r="D37" s="18" t="s">
        <v>57</v>
      </c>
      <c r="E37" s="18">
        <v>2</v>
      </c>
      <c r="F37" s="18" t="s">
        <v>24</v>
      </c>
      <c r="G37" s="18" t="s">
        <v>24</v>
      </c>
      <c r="H37" s="25" t="s">
        <v>24</v>
      </c>
      <c r="I37" s="25" t="s">
        <v>24</v>
      </c>
      <c r="J37" s="25" t="s">
        <v>24</v>
      </c>
      <c r="K37" s="21">
        <v>2</v>
      </c>
      <c r="L37" s="21">
        <v>117</v>
      </c>
      <c r="M37" s="18">
        <f t="shared" si="0"/>
        <v>234</v>
      </c>
      <c r="N37" s="18" t="str">
        <f t="shared" si="1"/>
        <v>-</v>
      </c>
      <c r="O37" s="18" t="str">
        <f t="shared" si="2"/>
        <v>-</v>
      </c>
      <c r="P37" s="18" t="str">
        <f t="shared" si="3"/>
        <v>-</v>
      </c>
      <c r="Q37" s="18" t="str">
        <f t="shared" si="4"/>
        <v>-</v>
      </c>
      <c r="R37" s="18" t="str">
        <f t="shared" si="8"/>
        <v>-</v>
      </c>
      <c r="S37" s="22">
        <f t="shared" si="6"/>
        <v>234</v>
      </c>
      <c r="T37" s="26" t="s">
        <v>58</v>
      </c>
      <c r="U37" s="24"/>
      <c r="V37">
        <v>312</v>
      </c>
    </row>
    <row r="38" customFormat="1" ht="26.25" customHeight="1" spans="1:22">
      <c r="A38" s="18" t="s">
        <v>54</v>
      </c>
      <c r="B38" s="18">
        <v>1430461</v>
      </c>
      <c r="C38" s="18" t="s">
        <v>28</v>
      </c>
      <c r="D38" s="18" t="s">
        <v>57</v>
      </c>
      <c r="E38" s="18" t="s">
        <v>24</v>
      </c>
      <c r="F38" s="18" t="s">
        <v>24</v>
      </c>
      <c r="G38" s="18" t="s">
        <v>24</v>
      </c>
      <c r="H38" s="25" t="s">
        <v>24</v>
      </c>
      <c r="I38" s="25" t="s">
        <v>24</v>
      </c>
      <c r="J38" s="25">
        <v>2</v>
      </c>
      <c r="K38" s="21">
        <v>2</v>
      </c>
      <c r="L38" s="21">
        <v>91</v>
      </c>
      <c r="M38" s="18" t="str">
        <f t="shared" si="0"/>
        <v>-</v>
      </c>
      <c r="N38" s="18" t="str">
        <f t="shared" si="1"/>
        <v>-</v>
      </c>
      <c r="O38" s="18" t="str">
        <f t="shared" si="2"/>
        <v>-</v>
      </c>
      <c r="P38" s="18" t="str">
        <f t="shared" si="3"/>
        <v>-</v>
      </c>
      <c r="Q38" s="18" t="str">
        <f t="shared" si="4"/>
        <v>-</v>
      </c>
      <c r="R38" s="18">
        <f>IFERROR(J38*L38,"-")</f>
        <v>182</v>
      </c>
      <c r="S38" s="22">
        <f t="shared" si="6"/>
        <v>182</v>
      </c>
      <c r="T38" s="26" t="s">
        <v>58</v>
      </c>
      <c r="U38" s="24"/>
      <c r="V38">
        <v>216</v>
      </c>
    </row>
    <row r="39" customFormat="1" ht="26.1" customHeight="1" spans="1:22">
      <c r="A39" s="18" t="s">
        <v>54</v>
      </c>
      <c r="B39" s="18">
        <v>1430461</v>
      </c>
      <c r="C39" s="18" t="s">
        <v>28</v>
      </c>
      <c r="D39" s="18" t="s">
        <v>59</v>
      </c>
      <c r="E39" s="18" t="s">
        <v>24</v>
      </c>
      <c r="F39" s="18" t="s">
        <v>24</v>
      </c>
      <c r="G39" s="18" t="s">
        <v>24</v>
      </c>
      <c r="H39" s="25">
        <v>2</v>
      </c>
      <c r="I39" s="25" t="s">
        <v>24</v>
      </c>
      <c r="J39" s="25" t="s">
        <v>24</v>
      </c>
      <c r="K39" s="21">
        <v>2</v>
      </c>
      <c r="L39" s="21">
        <v>216</v>
      </c>
      <c r="M39" s="18" t="str">
        <f t="shared" si="0"/>
        <v>-</v>
      </c>
      <c r="N39" s="18" t="str">
        <f t="shared" si="1"/>
        <v>-</v>
      </c>
      <c r="O39" s="18" t="str">
        <f t="shared" si="2"/>
        <v>-</v>
      </c>
      <c r="P39" s="18">
        <f t="shared" si="3"/>
        <v>432</v>
      </c>
      <c r="Q39" s="18" t="str">
        <f t="shared" si="4"/>
        <v>-</v>
      </c>
      <c r="R39" s="18" t="str">
        <f>IFERROR(J39*L39,"-")</f>
        <v>-</v>
      </c>
      <c r="S39" s="21">
        <f t="shared" si="6"/>
        <v>432</v>
      </c>
      <c r="T39" s="26" t="s">
        <v>58</v>
      </c>
      <c r="U39" s="24"/>
      <c r="V39" s="27">
        <v>112</v>
      </c>
    </row>
    <row r="40" customFormat="1" ht="26.1" customHeight="1" spans="1:22">
      <c r="A40" s="18" t="s">
        <v>54</v>
      </c>
      <c r="B40" s="18">
        <v>1430461</v>
      </c>
      <c r="C40" s="18" t="s">
        <v>28</v>
      </c>
      <c r="D40" s="18" t="s">
        <v>59</v>
      </c>
      <c r="E40" s="18" t="s">
        <v>24</v>
      </c>
      <c r="F40" s="18" t="s">
        <v>24</v>
      </c>
      <c r="G40" s="18">
        <v>2</v>
      </c>
      <c r="H40" s="25" t="s">
        <v>24</v>
      </c>
      <c r="I40" s="25" t="s">
        <v>24</v>
      </c>
      <c r="J40" s="25" t="s">
        <v>24</v>
      </c>
      <c r="K40" s="21">
        <v>2</v>
      </c>
      <c r="L40" s="21">
        <v>314</v>
      </c>
      <c r="M40" s="18" t="str">
        <f t="shared" si="0"/>
        <v>-</v>
      </c>
      <c r="N40" s="18" t="str">
        <f t="shared" si="1"/>
        <v>-</v>
      </c>
      <c r="O40" s="18">
        <f t="shared" si="2"/>
        <v>628</v>
      </c>
      <c r="P40" s="18" t="str">
        <f t="shared" si="3"/>
        <v>-</v>
      </c>
      <c r="Q40" s="18" t="str">
        <f t="shared" si="4"/>
        <v>-</v>
      </c>
      <c r="R40" s="18" t="str">
        <f t="shared" ref="R40:R43" si="9">IFERROR(J40*M40,"-")</f>
        <v>-</v>
      </c>
      <c r="S40" s="21">
        <f t="shared" si="6"/>
        <v>628</v>
      </c>
      <c r="T40" s="26" t="s">
        <v>58</v>
      </c>
      <c r="U40" s="24"/>
      <c r="V40" s="27">
        <v>184</v>
      </c>
    </row>
    <row r="41" customFormat="1" ht="26.1" customHeight="1" spans="1:22">
      <c r="A41" s="18" t="s">
        <v>54</v>
      </c>
      <c r="B41" s="18">
        <v>1430461</v>
      </c>
      <c r="C41" s="18" t="s">
        <v>28</v>
      </c>
      <c r="D41" s="18" t="s">
        <v>59</v>
      </c>
      <c r="E41" s="18" t="s">
        <v>24</v>
      </c>
      <c r="F41" s="18">
        <v>2</v>
      </c>
      <c r="G41" s="18" t="s">
        <v>24</v>
      </c>
      <c r="H41" s="25" t="s">
        <v>24</v>
      </c>
      <c r="I41" s="25" t="s">
        <v>24</v>
      </c>
      <c r="J41" s="25" t="s">
        <v>24</v>
      </c>
      <c r="K41" s="21">
        <v>2</v>
      </c>
      <c r="L41" s="21">
        <v>204</v>
      </c>
      <c r="M41" s="18" t="str">
        <f t="shared" si="0"/>
        <v>-</v>
      </c>
      <c r="N41" s="18">
        <f t="shared" si="1"/>
        <v>408</v>
      </c>
      <c r="O41" s="18" t="str">
        <f t="shared" si="2"/>
        <v>-</v>
      </c>
      <c r="P41" s="18" t="str">
        <f t="shared" si="3"/>
        <v>-</v>
      </c>
      <c r="Q41" s="18" t="str">
        <f t="shared" si="4"/>
        <v>-</v>
      </c>
      <c r="R41" s="18" t="str">
        <f t="shared" si="9"/>
        <v>-</v>
      </c>
      <c r="S41" s="21">
        <f t="shared" si="6"/>
        <v>408</v>
      </c>
      <c r="T41" s="26" t="s">
        <v>58</v>
      </c>
      <c r="U41" s="24"/>
      <c r="V41" s="27">
        <v>240</v>
      </c>
    </row>
    <row r="42" customFormat="1" ht="26.1" customHeight="1" spans="1:22">
      <c r="A42" s="18" t="s">
        <v>54</v>
      </c>
      <c r="B42" s="18">
        <v>1430461</v>
      </c>
      <c r="C42" s="18" t="s">
        <v>28</v>
      </c>
      <c r="D42" s="18" t="s">
        <v>59</v>
      </c>
      <c r="E42" s="18" t="s">
        <v>24</v>
      </c>
      <c r="F42" s="18" t="s">
        <v>24</v>
      </c>
      <c r="G42" s="18" t="s">
        <v>24</v>
      </c>
      <c r="H42" s="25" t="s">
        <v>24</v>
      </c>
      <c r="I42" s="25">
        <v>2</v>
      </c>
      <c r="J42" s="25" t="s">
        <v>24</v>
      </c>
      <c r="K42" s="21">
        <v>2</v>
      </c>
      <c r="L42" s="21">
        <v>120</v>
      </c>
      <c r="M42" s="18" t="str">
        <f t="shared" si="0"/>
        <v>-</v>
      </c>
      <c r="N42" s="18" t="str">
        <f t="shared" si="1"/>
        <v>-</v>
      </c>
      <c r="O42" s="18" t="str">
        <f t="shared" si="2"/>
        <v>-</v>
      </c>
      <c r="P42" s="18" t="str">
        <f t="shared" si="3"/>
        <v>-</v>
      </c>
      <c r="Q42" s="18">
        <f t="shared" si="4"/>
        <v>240</v>
      </c>
      <c r="R42" s="18" t="str">
        <f t="shared" si="9"/>
        <v>-</v>
      </c>
      <c r="S42" s="21">
        <f t="shared" si="6"/>
        <v>240</v>
      </c>
      <c r="T42" s="26" t="s">
        <v>58</v>
      </c>
      <c r="U42" s="24"/>
      <c r="V42" s="27">
        <v>408</v>
      </c>
    </row>
    <row r="43" customFormat="1" ht="26.1" customHeight="1" spans="1:22">
      <c r="A43" s="18" t="s">
        <v>54</v>
      </c>
      <c r="B43" s="18">
        <v>1430461</v>
      </c>
      <c r="C43" s="18" t="s">
        <v>28</v>
      </c>
      <c r="D43" s="18" t="s">
        <v>59</v>
      </c>
      <c r="E43" s="18">
        <v>2</v>
      </c>
      <c r="F43" s="18" t="s">
        <v>24</v>
      </c>
      <c r="G43" s="18" t="s">
        <v>24</v>
      </c>
      <c r="H43" s="25" t="s">
        <v>24</v>
      </c>
      <c r="I43" s="25" t="s">
        <v>24</v>
      </c>
      <c r="J43" s="25" t="s">
        <v>24</v>
      </c>
      <c r="K43" s="21">
        <v>2</v>
      </c>
      <c r="L43" s="21">
        <v>92</v>
      </c>
      <c r="M43" s="18">
        <f t="shared" si="0"/>
        <v>184</v>
      </c>
      <c r="N43" s="18" t="str">
        <f t="shared" si="1"/>
        <v>-</v>
      </c>
      <c r="O43" s="18" t="str">
        <f t="shared" si="2"/>
        <v>-</v>
      </c>
      <c r="P43" s="18" t="str">
        <f t="shared" si="3"/>
        <v>-</v>
      </c>
      <c r="Q43" s="18" t="str">
        <f t="shared" si="4"/>
        <v>-</v>
      </c>
      <c r="R43" s="18" t="str">
        <f t="shared" si="9"/>
        <v>-</v>
      </c>
      <c r="S43" s="21">
        <f t="shared" si="6"/>
        <v>184</v>
      </c>
      <c r="T43" s="26" t="s">
        <v>58</v>
      </c>
      <c r="U43" s="24"/>
      <c r="V43" s="27">
        <v>628</v>
      </c>
    </row>
    <row r="44" customFormat="1" ht="26.1" customHeight="1" spans="1:22">
      <c r="A44" s="18" t="s">
        <v>54</v>
      </c>
      <c r="B44" s="18">
        <v>1430461</v>
      </c>
      <c r="C44" s="18" t="s">
        <v>28</v>
      </c>
      <c r="D44" s="18" t="s">
        <v>59</v>
      </c>
      <c r="E44" s="18" t="s">
        <v>24</v>
      </c>
      <c r="F44" s="18" t="s">
        <v>24</v>
      </c>
      <c r="G44" s="18" t="s">
        <v>24</v>
      </c>
      <c r="H44" s="25" t="s">
        <v>24</v>
      </c>
      <c r="I44" s="25" t="s">
        <v>24</v>
      </c>
      <c r="J44" s="25">
        <v>2</v>
      </c>
      <c r="K44" s="21">
        <v>2</v>
      </c>
      <c r="L44" s="21">
        <v>56</v>
      </c>
      <c r="M44" s="18" t="str">
        <f t="shared" si="0"/>
        <v>-</v>
      </c>
      <c r="N44" s="18" t="str">
        <f t="shared" si="1"/>
        <v>-</v>
      </c>
      <c r="O44" s="18" t="str">
        <f t="shared" si="2"/>
        <v>-</v>
      </c>
      <c r="P44" s="18" t="str">
        <f t="shared" si="3"/>
        <v>-</v>
      </c>
      <c r="Q44" s="18" t="str">
        <f t="shared" si="4"/>
        <v>-</v>
      </c>
      <c r="R44" s="18">
        <f>IFERROR(J44*L44,"-")</f>
        <v>112</v>
      </c>
      <c r="S44" s="21">
        <f t="shared" si="6"/>
        <v>112</v>
      </c>
      <c r="T44" s="26" t="s">
        <v>58</v>
      </c>
      <c r="U44" s="24"/>
      <c r="V44" s="27">
        <v>432</v>
      </c>
    </row>
    <row r="45" customFormat="1" ht="24" customHeight="1" spans="1:22">
      <c r="A45" s="18" t="s">
        <v>54</v>
      </c>
      <c r="B45" s="18">
        <v>1430461</v>
      </c>
      <c r="C45" s="18" t="s">
        <v>28</v>
      </c>
      <c r="D45" s="18" t="s">
        <v>60</v>
      </c>
      <c r="E45" s="18" t="s">
        <v>24</v>
      </c>
      <c r="F45" s="18" t="s">
        <v>24</v>
      </c>
      <c r="G45" s="18" t="s">
        <v>24</v>
      </c>
      <c r="H45" s="25">
        <v>2</v>
      </c>
      <c r="I45" s="25" t="s">
        <v>24</v>
      </c>
      <c r="J45" s="25" t="s">
        <v>24</v>
      </c>
      <c r="K45" s="21">
        <v>2</v>
      </c>
      <c r="L45" s="21">
        <v>216</v>
      </c>
      <c r="M45" s="18" t="str">
        <f t="shared" si="0"/>
        <v>-</v>
      </c>
      <c r="N45" s="18" t="str">
        <f t="shared" si="1"/>
        <v>-</v>
      </c>
      <c r="O45" s="18" t="str">
        <f t="shared" si="2"/>
        <v>-</v>
      </c>
      <c r="P45" s="18">
        <f t="shared" si="3"/>
        <v>432</v>
      </c>
      <c r="Q45" s="18" t="str">
        <f t="shared" si="4"/>
        <v>-</v>
      </c>
      <c r="R45" s="18" t="str">
        <f>IFERROR(J45*L45,"-")</f>
        <v>-</v>
      </c>
      <c r="S45" s="21">
        <f t="shared" si="6"/>
        <v>432</v>
      </c>
      <c r="T45" s="26" t="s">
        <v>58</v>
      </c>
      <c r="U45" s="24"/>
      <c r="V45">
        <v>112</v>
      </c>
    </row>
    <row r="46" customFormat="1" ht="24" customHeight="1" spans="1:22">
      <c r="A46" s="18" t="s">
        <v>54</v>
      </c>
      <c r="B46" s="18">
        <v>1430461</v>
      </c>
      <c r="C46" s="18" t="s">
        <v>28</v>
      </c>
      <c r="D46" s="18" t="s">
        <v>60</v>
      </c>
      <c r="E46" s="18" t="s">
        <v>24</v>
      </c>
      <c r="F46" s="18" t="s">
        <v>24</v>
      </c>
      <c r="G46" s="18">
        <v>2</v>
      </c>
      <c r="H46" s="25" t="s">
        <v>24</v>
      </c>
      <c r="I46" s="25" t="s">
        <v>24</v>
      </c>
      <c r="J46" s="25" t="s">
        <v>24</v>
      </c>
      <c r="K46" s="21">
        <v>2</v>
      </c>
      <c r="L46" s="21">
        <v>314</v>
      </c>
      <c r="M46" s="18" t="str">
        <f t="shared" si="0"/>
        <v>-</v>
      </c>
      <c r="N46" s="18" t="str">
        <f t="shared" si="1"/>
        <v>-</v>
      </c>
      <c r="O46" s="18">
        <f t="shared" si="2"/>
        <v>628</v>
      </c>
      <c r="P46" s="18" t="str">
        <f t="shared" si="3"/>
        <v>-</v>
      </c>
      <c r="Q46" s="18" t="str">
        <f t="shared" si="4"/>
        <v>-</v>
      </c>
      <c r="R46" s="18" t="str">
        <f t="shared" ref="R46:R49" si="10">IFERROR(J46*M46,"-")</f>
        <v>-</v>
      </c>
      <c r="S46" s="21">
        <f t="shared" si="6"/>
        <v>628</v>
      </c>
      <c r="T46" s="26" t="s">
        <v>58</v>
      </c>
      <c r="U46" s="24"/>
      <c r="V46">
        <v>184</v>
      </c>
    </row>
    <row r="47" customFormat="1" ht="24" customHeight="1" spans="1:22">
      <c r="A47" s="18" t="s">
        <v>54</v>
      </c>
      <c r="B47" s="18">
        <v>1430461</v>
      </c>
      <c r="C47" s="18" t="s">
        <v>28</v>
      </c>
      <c r="D47" s="18" t="s">
        <v>60</v>
      </c>
      <c r="E47" s="18" t="s">
        <v>24</v>
      </c>
      <c r="F47" s="18">
        <v>2</v>
      </c>
      <c r="G47" s="18" t="s">
        <v>24</v>
      </c>
      <c r="H47" s="25" t="s">
        <v>24</v>
      </c>
      <c r="I47" s="25" t="s">
        <v>24</v>
      </c>
      <c r="J47" s="25" t="s">
        <v>24</v>
      </c>
      <c r="K47" s="21">
        <v>2</v>
      </c>
      <c r="L47" s="21">
        <v>204</v>
      </c>
      <c r="M47" s="18" t="str">
        <f t="shared" si="0"/>
        <v>-</v>
      </c>
      <c r="N47" s="18">
        <f t="shared" si="1"/>
        <v>408</v>
      </c>
      <c r="O47" s="18" t="str">
        <f t="shared" si="2"/>
        <v>-</v>
      </c>
      <c r="P47" s="18" t="str">
        <f t="shared" si="3"/>
        <v>-</v>
      </c>
      <c r="Q47" s="18" t="str">
        <f t="shared" si="4"/>
        <v>-</v>
      </c>
      <c r="R47" s="18" t="str">
        <f t="shared" si="10"/>
        <v>-</v>
      </c>
      <c r="S47" s="21">
        <f t="shared" si="6"/>
        <v>408</v>
      </c>
      <c r="T47" s="26" t="s">
        <v>58</v>
      </c>
      <c r="U47" s="24"/>
      <c r="V47">
        <v>240</v>
      </c>
    </row>
    <row r="48" customFormat="1" ht="24" customHeight="1" spans="1:22">
      <c r="A48" s="18" t="s">
        <v>54</v>
      </c>
      <c r="B48" s="18">
        <v>1430461</v>
      </c>
      <c r="C48" s="18" t="s">
        <v>28</v>
      </c>
      <c r="D48" s="18" t="s">
        <v>60</v>
      </c>
      <c r="E48" s="18" t="s">
        <v>24</v>
      </c>
      <c r="F48" s="18" t="s">
        <v>24</v>
      </c>
      <c r="G48" s="18" t="s">
        <v>24</v>
      </c>
      <c r="H48" s="25" t="s">
        <v>24</v>
      </c>
      <c r="I48" s="25">
        <v>2</v>
      </c>
      <c r="J48" s="25" t="s">
        <v>24</v>
      </c>
      <c r="K48" s="21">
        <v>2</v>
      </c>
      <c r="L48" s="21">
        <v>120</v>
      </c>
      <c r="M48" s="18" t="str">
        <f t="shared" si="0"/>
        <v>-</v>
      </c>
      <c r="N48" s="18" t="str">
        <f t="shared" si="1"/>
        <v>-</v>
      </c>
      <c r="O48" s="18" t="str">
        <f t="shared" si="2"/>
        <v>-</v>
      </c>
      <c r="P48" s="18" t="str">
        <f t="shared" si="3"/>
        <v>-</v>
      </c>
      <c r="Q48" s="18">
        <f t="shared" si="4"/>
        <v>240</v>
      </c>
      <c r="R48" s="18" t="str">
        <f t="shared" si="10"/>
        <v>-</v>
      </c>
      <c r="S48" s="21">
        <f t="shared" si="6"/>
        <v>240</v>
      </c>
      <c r="T48" s="26" t="s">
        <v>58</v>
      </c>
      <c r="U48" s="24"/>
      <c r="V48">
        <v>408</v>
      </c>
    </row>
    <row r="49" customFormat="1" ht="24" customHeight="1" spans="1:22">
      <c r="A49" s="18" t="s">
        <v>54</v>
      </c>
      <c r="B49" s="18">
        <v>1430461</v>
      </c>
      <c r="C49" s="18" t="s">
        <v>28</v>
      </c>
      <c r="D49" s="18" t="s">
        <v>60</v>
      </c>
      <c r="E49" s="18">
        <v>2</v>
      </c>
      <c r="F49" s="18" t="s">
        <v>24</v>
      </c>
      <c r="G49" s="18" t="s">
        <v>24</v>
      </c>
      <c r="H49" s="25" t="s">
        <v>24</v>
      </c>
      <c r="I49" s="25" t="s">
        <v>24</v>
      </c>
      <c r="J49" s="25" t="s">
        <v>24</v>
      </c>
      <c r="K49" s="21">
        <v>2</v>
      </c>
      <c r="L49" s="21">
        <v>92</v>
      </c>
      <c r="M49" s="18">
        <f t="shared" si="0"/>
        <v>184</v>
      </c>
      <c r="N49" s="18" t="str">
        <f t="shared" si="1"/>
        <v>-</v>
      </c>
      <c r="O49" s="18" t="str">
        <f t="shared" si="2"/>
        <v>-</v>
      </c>
      <c r="P49" s="18" t="str">
        <f t="shared" si="3"/>
        <v>-</v>
      </c>
      <c r="Q49" s="18" t="str">
        <f t="shared" si="4"/>
        <v>-</v>
      </c>
      <c r="R49" s="18" t="str">
        <f t="shared" si="10"/>
        <v>-</v>
      </c>
      <c r="S49" s="21">
        <f t="shared" si="6"/>
        <v>184</v>
      </c>
      <c r="T49" s="26" t="s">
        <v>58</v>
      </c>
      <c r="U49" s="24"/>
      <c r="V49">
        <v>628</v>
      </c>
    </row>
    <row r="50" customFormat="1" ht="24" customHeight="1" spans="1:22">
      <c r="A50" s="18" t="s">
        <v>54</v>
      </c>
      <c r="B50" s="18">
        <v>1430461</v>
      </c>
      <c r="C50" s="18" t="s">
        <v>28</v>
      </c>
      <c r="D50" s="18" t="s">
        <v>60</v>
      </c>
      <c r="E50" s="18" t="s">
        <v>24</v>
      </c>
      <c r="F50" s="18" t="s">
        <v>24</v>
      </c>
      <c r="G50" s="18" t="s">
        <v>24</v>
      </c>
      <c r="H50" s="25" t="s">
        <v>24</v>
      </c>
      <c r="I50" s="25" t="s">
        <v>24</v>
      </c>
      <c r="J50" s="25">
        <v>2</v>
      </c>
      <c r="K50" s="21">
        <v>2</v>
      </c>
      <c r="L50" s="21">
        <v>56</v>
      </c>
      <c r="M50" s="18" t="str">
        <f t="shared" si="0"/>
        <v>-</v>
      </c>
      <c r="N50" s="18" t="str">
        <f t="shared" si="1"/>
        <v>-</v>
      </c>
      <c r="O50" s="18" t="str">
        <f t="shared" si="2"/>
        <v>-</v>
      </c>
      <c r="P50" s="18" t="str">
        <f t="shared" si="3"/>
        <v>-</v>
      </c>
      <c r="Q50" s="18" t="str">
        <f t="shared" si="4"/>
        <v>-</v>
      </c>
      <c r="R50" s="18">
        <f>IFERROR(J50*L50,"-")</f>
        <v>112</v>
      </c>
      <c r="S50" s="21">
        <f t="shared" si="6"/>
        <v>112</v>
      </c>
      <c r="T50" s="26" t="s">
        <v>58</v>
      </c>
      <c r="U50" s="24"/>
      <c r="V50">
        <v>432</v>
      </c>
    </row>
    <row r="51" ht="20" spans="1:2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3"/>
      <c r="M51" s="29">
        <f t="shared" ref="M51:S51" si="11">SUM(M3:M50)</f>
        <v>8566</v>
      </c>
      <c r="N51" s="29">
        <f t="shared" si="11"/>
        <v>17329</v>
      </c>
      <c r="O51" s="29">
        <f t="shared" si="11"/>
        <v>22981</v>
      </c>
      <c r="P51" s="29">
        <f t="shared" si="11"/>
        <v>16168</v>
      </c>
      <c r="Q51" s="29">
        <f t="shared" si="11"/>
        <v>9955</v>
      </c>
      <c r="R51" s="29">
        <f t="shared" si="11"/>
        <v>736</v>
      </c>
      <c r="S51" s="30">
        <f t="shared" si="11"/>
        <v>75735</v>
      </c>
      <c r="T51" s="30"/>
    </row>
  </sheetData>
  <mergeCells count="11">
    <mergeCell ref="F1:I1"/>
    <mergeCell ref="N1:Q1"/>
    <mergeCell ref="S51:T51"/>
    <mergeCell ref="A1:A2"/>
    <mergeCell ref="B1:B2"/>
    <mergeCell ref="C1:C2"/>
    <mergeCell ref="D1:D2"/>
    <mergeCell ref="K1:K2"/>
    <mergeCell ref="L1:L2"/>
    <mergeCell ref="S1:S2"/>
    <mergeCell ref="T1:T2"/>
  </mergeCells>
  <pageMargins left="0" right="0" top="0" bottom="0" header="0.11805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配比及港口明细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2025-09-09T09:02:00Z</cp:lastPrinted>
  <dcterms:modified xsi:type="dcterms:W3CDTF">2026-03-05T03:45:52Z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1B01D808CC87488A83FBD15776B23C28_13</vt:lpwstr>
  </property>
  <property fmtid="{D5CDD505-2E9C-101B-9397-08002B2CF9AE}" pid="4" name="CalculationRule">
    <vt:i4>0</vt:i4>
  </property>
</Properties>
</file>