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2" name="ID_56869185B40A4F8EA892C67137254661" descr="Picture"/>
        <xdr:cNvPicPr>
          <a:picLocks noChangeAspect="1"/>
        </xdr:cNvPicPr>
      </xdr:nvPicPr>
      <xdr:blipFill>
        <a:blip r:embed="rId1"/>
        <a:srcRect l="16412" t="9035" r="13548" b="19170"/>
        <a:stretch>
          <a:fillRect/>
        </a:stretch>
      </xdr:blipFill>
      <xdr:spPr>
        <a:xfrm>
          <a:off x="1966595" y="685800"/>
          <a:ext cx="923925" cy="615315"/>
        </a:xfrm>
        <a:prstGeom prst="rect">
          <a:avLst/>
        </a:prstGeom>
      </xdr:spPr>
    </xdr:pic>
  </etc:cellImage>
  <etc:cellImage>
    <xdr:pic>
      <xdr:nvPicPr>
        <xdr:cNvPr id="85" name="ID_F556C015F2CB40B38D7A31326FBD0E22" descr="Picture"/>
        <xdr:cNvPicPr>
          <a:picLocks noChangeAspect="1"/>
        </xdr:cNvPicPr>
      </xdr:nvPicPr>
      <xdr:blipFill>
        <a:blip r:embed="rId2"/>
        <a:srcRect l="14053" t="20110" r="12494" b="9366"/>
        <a:stretch>
          <a:fillRect/>
        </a:stretch>
      </xdr:blipFill>
      <xdr:spPr>
        <a:xfrm>
          <a:off x="1906905" y="3423285"/>
          <a:ext cx="998220" cy="762000"/>
        </a:xfrm>
        <a:prstGeom prst="rect">
          <a:avLst/>
        </a:prstGeom>
      </xdr:spPr>
    </xdr:pic>
  </etc:cellImage>
  <etc:cellImage>
    <xdr:pic>
      <xdr:nvPicPr>
        <xdr:cNvPr id="87" name="ID_395AEAD5144946C1BB33032793CEC1BA" descr="Picture"/>
        <xdr:cNvPicPr>
          <a:picLocks noChangeAspect="1"/>
        </xdr:cNvPicPr>
      </xdr:nvPicPr>
      <xdr:blipFill>
        <a:blip r:embed="rId3"/>
        <a:srcRect l="13455" t="13534" r="8717" b="9398"/>
        <a:stretch>
          <a:fillRect/>
        </a:stretch>
      </xdr:blipFill>
      <xdr:spPr>
        <a:xfrm>
          <a:off x="2000250" y="5156835"/>
          <a:ext cx="3067050" cy="1854200"/>
        </a:xfrm>
        <a:prstGeom prst="rect">
          <a:avLst/>
        </a:prstGeom>
      </xdr:spPr>
    </xdr:pic>
  </etc:cellImage>
  <etc:cellImage>
    <xdr:pic>
      <xdr:nvPicPr>
        <xdr:cNvPr id="81" name="ID_12F33119F33C46068D35E76F75CF4DBA" descr="Picture"/>
        <xdr:cNvPicPr>
          <a:picLocks noChangeAspect="1"/>
        </xdr:cNvPicPr>
      </xdr:nvPicPr>
      <xdr:blipFill>
        <a:blip r:embed="rId4"/>
        <a:srcRect l="9304" t="20434" r="7193" b="10418"/>
        <a:stretch>
          <a:fillRect/>
        </a:stretch>
      </xdr:blipFill>
      <xdr:spPr>
        <a:xfrm>
          <a:off x="1905000" y="2755900"/>
          <a:ext cx="1123950" cy="735330"/>
        </a:xfrm>
        <a:prstGeom prst="rect">
          <a:avLst/>
        </a:prstGeom>
      </xdr:spPr>
    </xdr:pic>
  </etc:cellImage>
  <etc:cellImage>
    <xdr:pic>
      <xdr:nvPicPr>
        <xdr:cNvPr id="83" name="ID_01B5C67225664D969E05633FE496F706" descr="Picture"/>
        <xdr:cNvPicPr>
          <a:picLocks noChangeAspect="1"/>
        </xdr:cNvPicPr>
      </xdr:nvPicPr>
      <xdr:blipFill>
        <a:blip r:embed="rId5"/>
        <a:srcRect l="14288" t="11890" r="11813" b="8068"/>
        <a:stretch>
          <a:fillRect/>
        </a:stretch>
      </xdr:blipFill>
      <xdr:spPr>
        <a:xfrm>
          <a:off x="1905000" y="2239645"/>
          <a:ext cx="2578100" cy="1304925"/>
        </a:xfrm>
        <a:prstGeom prst="rect">
          <a:avLst/>
        </a:prstGeom>
      </xdr:spPr>
    </xdr:pic>
  </etc:cellImage>
  <etc:cellImage>
    <xdr:pic>
      <xdr:nvPicPr>
        <xdr:cNvPr id="86" name="ID_9BA7138A752145C3A1ADA148FC1B3AF0" descr="Picture"/>
        <xdr:cNvPicPr>
          <a:picLocks noChangeAspect="1"/>
        </xdr:cNvPicPr>
      </xdr:nvPicPr>
      <xdr:blipFill>
        <a:blip r:embed="rId6"/>
        <a:srcRect l="16002" t="9183" r="12973" b="10960"/>
        <a:stretch>
          <a:fillRect/>
        </a:stretch>
      </xdr:blipFill>
      <xdr:spPr>
        <a:xfrm>
          <a:off x="1885950" y="4483100"/>
          <a:ext cx="1101090" cy="629285"/>
        </a:xfrm>
        <a:prstGeom prst="rect">
          <a:avLst/>
        </a:prstGeom>
      </xdr:spPr>
    </xdr:pic>
  </etc:cellImage>
  <etc:cellImage>
    <xdr:pic>
      <xdr:nvPicPr>
        <xdr:cNvPr id="90" name="ID_1970E7C7E07244AEA0170FFAC8039E5C" descr="Picture"/>
        <xdr:cNvPicPr>
          <a:picLocks noChangeAspect="1"/>
        </xdr:cNvPicPr>
      </xdr:nvPicPr>
      <xdr:blipFill>
        <a:blip r:embed="rId7"/>
        <a:srcRect l="7478" t="3759" r="10646" b="7018"/>
        <a:stretch>
          <a:fillRect/>
        </a:stretch>
      </xdr:blipFill>
      <xdr:spPr>
        <a:xfrm>
          <a:off x="1879600" y="8296910"/>
          <a:ext cx="1170305" cy="1292225"/>
        </a:xfrm>
        <a:prstGeom prst="rect">
          <a:avLst/>
        </a:prstGeom>
      </xdr:spPr>
    </xdr:pic>
  </etc:cellImage>
  <etc:cellImage>
    <xdr:pic>
      <xdr:nvPicPr>
        <xdr:cNvPr id="92" name="ID_A08A2F469D2245F9A458C826D63B5B11" descr="Pictur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955800" y="12087860"/>
          <a:ext cx="1135380" cy="1327150"/>
        </a:xfrm>
        <a:prstGeom prst="rect">
          <a:avLst/>
        </a:prstGeom>
      </xdr:spPr>
    </xdr:pic>
  </etc:cellImage>
  <etc:cellImage>
    <xdr:pic>
      <xdr:nvPicPr>
        <xdr:cNvPr id="91" name="ID_9A41A20FC51847409758ECAADC31C470" descr="Pictur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898650" y="10657205"/>
          <a:ext cx="1279525" cy="1425575"/>
        </a:xfrm>
        <a:prstGeom prst="rect">
          <a:avLst/>
        </a:prstGeom>
      </xdr:spPr>
    </xdr:pic>
  </etc:cellImage>
  <etc:cellImage>
    <xdr:pic>
      <xdr:nvPicPr>
        <xdr:cNvPr id="88" name="ID_B4C185EA4E7C4D24A3F995876EF34E8B" descr="Picture"/>
        <xdr:cNvPicPr>
          <a:picLocks noChangeAspect="1"/>
        </xdr:cNvPicPr>
      </xdr:nvPicPr>
      <xdr:blipFill>
        <a:blip r:embed="rId10"/>
        <a:srcRect l="11876" t="14211" r="11221" b="14035"/>
        <a:stretch>
          <a:fillRect/>
        </a:stretch>
      </xdr:blipFill>
      <xdr:spPr>
        <a:xfrm>
          <a:off x="1924050" y="6391910"/>
          <a:ext cx="1301750" cy="889000"/>
        </a:xfrm>
        <a:prstGeom prst="rect">
          <a:avLst/>
        </a:prstGeom>
      </xdr:spPr>
    </xdr:pic>
  </etc:cellImage>
  <etc:cellImage>
    <xdr:pic>
      <xdr:nvPicPr>
        <xdr:cNvPr id="89" name="ID_E5813D3091D44F4E8529CD843E271DE6" descr="Pictur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885950" y="6972300"/>
          <a:ext cx="1143000" cy="857250"/>
        </a:xfrm>
        <a:prstGeom prst="rect">
          <a:avLst/>
        </a:prstGeom>
      </xdr:spPr>
    </xdr:pic>
  </etc:cellImage>
  <etc:cellImage>
    <xdr:pic>
      <xdr:nvPicPr>
        <xdr:cNvPr id="101" name="ID_1EBE9D6FADE448B2B46B749F1503B7A0" descr="8ee71a51cd9bf560e6bee3e1d6f2fec"/>
        <xdr:cNvPicPr>
          <a:picLocks noChangeAspect="1"/>
        </xdr:cNvPicPr>
      </xdr:nvPicPr>
      <xdr:blipFill>
        <a:blip r:embed="rId12"/>
        <a:srcRect t="13468" b="23064"/>
        <a:stretch>
          <a:fillRect/>
        </a:stretch>
      </xdr:blipFill>
      <xdr:spPr>
        <a:xfrm>
          <a:off x="2564765" y="8122285"/>
          <a:ext cx="2627630" cy="1250950"/>
        </a:xfrm>
        <a:prstGeom prst="rect">
          <a:avLst/>
        </a:prstGeom>
      </xdr:spPr>
    </xdr:pic>
  </etc:cellImage>
  <etc:cellImage>
    <xdr:pic>
      <xdr:nvPicPr>
        <xdr:cNvPr id="94" name="ID_248B4DE99554468CAF40E221051DD2AF" descr="Picture"/>
        <xdr:cNvPicPr>
          <a:picLocks noChangeAspect="1"/>
        </xdr:cNvPicPr>
      </xdr:nvPicPr>
      <xdr:blipFill>
        <a:blip r:embed="rId13"/>
        <a:srcRect l="19308" t="14053" r="17368" b="10479"/>
        <a:stretch>
          <a:fillRect/>
        </a:stretch>
      </xdr:blipFill>
      <xdr:spPr>
        <a:xfrm>
          <a:off x="1892300" y="15178405"/>
          <a:ext cx="1207770" cy="1520825"/>
        </a:xfrm>
        <a:prstGeom prst="rect">
          <a:avLst/>
        </a:prstGeom>
      </xdr:spPr>
    </xdr:pic>
  </etc:cellImage>
  <etc:cellImage>
    <xdr:pic>
      <xdr:nvPicPr>
        <xdr:cNvPr id="98" name="ID_8B8D90ED433D4D20A9F48D0071FFC4B2" descr="Picture"/>
        <xdr:cNvPicPr>
          <a:picLocks noChangeAspect="1"/>
        </xdr:cNvPicPr>
      </xdr:nvPicPr>
      <xdr:blipFill>
        <a:blip r:embed="rId14"/>
        <a:srcRect l="15537" t="3155" r="15998" b="3470"/>
        <a:stretch>
          <a:fillRect/>
        </a:stretch>
      </xdr:blipFill>
      <xdr:spPr>
        <a:xfrm>
          <a:off x="2442845" y="8458835"/>
          <a:ext cx="1035050" cy="1250950"/>
        </a:xfrm>
        <a:prstGeom prst="rect">
          <a:avLst/>
        </a:prstGeom>
      </xdr:spPr>
    </xdr:pic>
  </etc:cellImage>
  <etc:cellImage>
    <xdr:pic>
      <xdr:nvPicPr>
        <xdr:cNvPr id="84" name="ID_9E3CB7BA0D534EFCA459AF7079699673" descr="Pictur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664460" y="9243695"/>
          <a:ext cx="838200" cy="857250"/>
        </a:xfrm>
        <a:prstGeom prst="rect">
          <a:avLst/>
        </a:prstGeom>
      </xdr:spPr>
    </xdr:pic>
  </etc:cellImage>
  <etc:cellImage>
    <xdr:pic>
      <xdr:nvPicPr>
        <xdr:cNvPr id="102" name="ID_D198532F0F3C494CAE37E8C116F75333" descr="Picture"/>
        <xdr:cNvPicPr>
          <a:picLocks noChangeAspect="1"/>
        </xdr:cNvPicPr>
      </xdr:nvPicPr>
      <xdr:blipFill>
        <a:blip r:embed="rId16"/>
        <a:srcRect l="17085" t="10579" r="12516" b="9581"/>
        <a:stretch>
          <a:fillRect/>
        </a:stretch>
      </xdr:blipFill>
      <xdr:spPr>
        <a:xfrm>
          <a:off x="2732405" y="9888855"/>
          <a:ext cx="1515745" cy="1778000"/>
        </a:xfrm>
        <a:prstGeom prst="rect">
          <a:avLst/>
        </a:prstGeom>
      </xdr:spPr>
    </xdr:pic>
  </etc:cellImage>
  <etc:cellImage>
    <xdr:pic>
      <xdr:nvPicPr>
        <xdr:cNvPr id="103" name="ID_AAB0271E93F44F66B763E0D3C9271A7B" descr="Picture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785110" y="10528300"/>
          <a:ext cx="1149985" cy="1219200"/>
        </a:xfrm>
        <a:prstGeom prst="rect">
          <a:avLst/>
        </a:prstGeom>
      </xdr:spPr>
    </xdr:pic>
  </etc:cellImage>
  <etc:cellImage>
    <xdr:pic>
      <xdr:nvPicPr>
        <xdr:cNvPr id="104" name="ID_D944E3C462C04EBCAF015572B0997786" descr="Pictur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697480" y="11167745"/>
          <a:ext cx="1205865" cy="1193165"/>
        </a:xfrm>
        <a:prstGeom prst="rect">
          <a:avLst/>
        </a:prstGeom>
      </xdr:spPr>
    </xdr:pic>
  </etc:cellImage>
  <etc:cellImage>
    <xdr:pic>
      <xdr:nvPicPr>
        <xdr:cNvPr id="105" name="ID_17C9CDC159BF46E8B9C6415119A93439" descr="Pictur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628900" y="11750040"/>
          <a:ext cx="1477645" cy="1396365"/>
        </a:xfrm>
        <a:prstGeom prst="rect">
          <a:avLst/>
        </a:prstGeom>
      </xdr:spPr>
    </xdr:pic>
  </etc:cellImage>
  <etc:cellImage>
    <xdr:pic>
      <xdr:nvPicPr>
        <xdr:cNvPr id="93" name="ID_38003C25F8D3414BA02B79046B602CBB" descr="Picture"/>
        <xdr:cNvPicPr>
          <a:picLocks noChangeAspect="1"/>
        </xdr:cNvPicPr>
      </xdr:nvPicPr>
      <xdr:blipFill>
        <a:blip r:embed="rId20"/>
        <a:srcRect l="10088" t="10642" r="10463" b="10721"/>
        <a:stretch>
          <a:fillRect/>
        </a:stretch>
      </xdr:blipFill>
      <xdr:spPr>
        <a:xfrm>
          <a:off x="1955800" y="13478510"/>
          <a:ext cx="1263015" cy="993775"/>
        </a:xfrm>
        <a:prstGeom prst="rect">
          <a:avLst/>
        </a:prstGeom>
      </xdr:spPr>
    </xdr:pic>
  </etc:cellImage>
  <etc:cellImage>
    <xdr:pic>
      <xdr:nvPicPr>
        <xdr:cNvPr id="95" name="ID_E9C5C6AFAC0D467AA3C71CC7B6E59AF8" descr="Picture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885950" y="17597120"/>
          <a:ext cx="1353820" cy="838200"/>
        </a:xfrm>
        <a:prstGeom prst="rect">
          <a:avLst/>
        </a:prstGeom>
      </xdr:spPr>
    </xdr:pic>
  </etc:cellImage>
  <etc:cellImage>
    <xdr:pic>
      <xdr:nvPicPr>
        <xdr:cNvPr id="96" name="ID_7A7907FB52244E7DABC2EEB257750574" descr="Picture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993900" y="18881725"/>
          <a:ext cx="1216025" cy="657225"/>
        </a:xfrm>
        <a:prstGeom prst="rect">
          <a:avLst/>
        </a:prstGeom>
      </xdr:spPr>
    </xdr:pic>
  </etc:cellImage>
  <etc:cellImage>
    <xdr:pic>
      <xdr:nvPicPr>
        <xdr:cNvPr id="99" name="ID_23FA6D3CC2F9461D9AEF8E175A3DC12A" descr="19eb71911e34c7a6791b43a404d3108"/>
        <xdr:cNvPicPr>
          <a:picLocks noChangeAspect="1"/>
        </xdr:cNvPicPr>
      </xdr:nvPicPr>
      <xdr:blipFill>
        <a:blip r:embed="rId23"/>
        <a:srcRect l="2462" t="13468" r="67542" b="10101"/>
        <a:stretch>
          <a:fillRect/>
        </a:stretch>
      </xdr:blipFill>
      <xdr:spPr>
        <a:xfrm rot="5400000">
          <a:off x="2540000" y="18830925"/>
          <a:ext cx="1250315" cy="2389505"/>
        </a:xfrm>
        <a:prstGeom prst="rect">
          <a:avLst/>
        </a:prstGeom>
      </xdr:spPr>
    </xdr:pic>
  </etc:cellImage>
  <etc:cellImage>
    <xdr:pic>
      <xdr:nvPicPr>
        <xdr:cNvPr id="2" name="ID_E14B42F4E5204317B792390BAEA9980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23900" y="20095845"/>
          <a:ext cx="1146810" cy="11645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7" name="ID_6D94E029D8EA44F5805C0EE9EB4CBE52" descr="Picture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879600" y="19307175"/>
          <a:ext cx="1203325" cy="704850"/>
        </a:xfrm>
        <a:prstGeom prst="rect">
          <a:avLst/>
        </a:prstGeom>
      </xdr:spPr>
    </xdr:pic>
  </etc:cellImage>
  <etc:cellImage>
    <xdr:pic>
      <xdr:nvPicPr>
        <xdr:cNvPr id="100" name="ID_0304D596C3B04747A43D3D464F583420" descr="Picture"/>
        <xdr:cNvPicPr>
          <a:picLocks noChangeAspect="1"/>
        </xdr:cNvPicPr>
      </xdr:nvPicPr>
      <xdr:blipFill>
        <a:blip r:embed="rId26"/>
        <a:srcRect l="6063" t="5365" r="3701" b="5089"/>
        <a:stretch>
          <a:fillRect/>
        </a:stretch>
      </xdr:blipFill>
      <xdr:spPr>
        <a:xfrm>
          <a:off x="1873250" y="20997545"/>
          <a:ext cx="1098550" cy="1012825"/>
        </a:xfrm>
        <a:prstGeom prst="rect">
          <a:avLst/>
        </a:prstGeom>
      </xdr:spPr>
    </xdr:pic>
  </etc:cellImage>
  <etc:cellImage>
    <xdr:pic>
      <xdr:nvPicPr>
        <xdr:cNvPr id="3" name="ID_4B18EA82AB6E4C5B960853AB7881399C" descr="Picture"/>
        <xdr:cNvPicPr>
          <a:picLocks noChangeAspect="1"/>
        </xdr:cNvPicPr>
      </xdr:nvPicPr>
      <xdr:blipFill>
        <a:blip r:embed="rId27">
          <a:lum bright="24000" contrast="36000"/>
        </a:blip>
        <a:srcRect l="6475" t="6951" r="2878" b="5009"/>
        <a:stretch>
          <a:fillRect/>
        </a:stretch>
      </xdr:blipFill>
      <xdr:spPr>
        <a:xfrm>
          <a:off x="965200" y="20699095"/>
          <a:ext cx="4803140" cy="447484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<sst xmlns="http://schemas.openxmlformats.org/spreadsheetml/2006/main" count="270" uniqueCount="140">
  <si>
    <t>合同</t>
  </si>
  <si>
    <t>鞋图</t>
  </si>
  <si>
    <t>混码塑料袋尺寸</t>
  </si>
  <si>
    <t>价格</t>
  </si>
  <si>
    <t>数量</t>
  </si>
  <si>
    <t>单码塑料袋尺寸</t>
  </si>
  <si>
    <t>开TC的PO号</t>
  </si>
  <si>
    <t>订日期</t>
  </si>
  <si>
    <t>F0216</t>
  </si>
  <si>
    <t>外箱尺寸请做立体袋0.72</t>
  </si>
  <si>
    <t>30*40，开口面为30</t>
  </si>
  <si>
    <t>460-41883/84/85/86/87/88</t>
  </si>
  <si>
    <t>已收货</t>
  </si>
  <si>
    <t>F0217</t>
  </si>
  <si>
    <t>42*75，开口为42</t>
  </si>
  <si>
    <t>990-90792/93/94/95/96/97</t>
  </si>
  <si>
    <t>F0172</t>
  </si>
  <si>
    <t>42*80，开口为42</t>
  </si>
  <si>
    <t>0.34元/只</t>
  </si>
  <si>
    <t>0.12元/只</t>
  </si>
  <si>
    <t>460-38730/31/32/33/34/35/36</t>
  </si>
  <si>
    <t>女码订单4.7订</t>
  </si>
  <si>
    <t>佳瑞  平口袋/箱袋  单面3丝</t>
  </si>
  <si>
    <t>F0173</t>
  </si>
  <si>
    <t>42*50，开口为42</t>
  </si>
  <si>
    <t>0.21元/只</t>
  </si>
  <si>
    <t>990-89896/97/98/99</t>
  </si>
  <si>
    <t>F0170</t>
  </si>
  <si>
    <t>无</t>
  </si>
  <si>
    <t>23*45，开口面为23</t>
  </si>
  <si>
    <t>0.1元/只</t>
  </si>
  <si>
    <t>460-37511/12/13</t>
  </si>
  <si>
    <t>F0171</t>
  </si>
  <si>
    <t>990-89372/73/74/75/76/77</t>
  </si>
  <si>
    <t>F0174</t>
  </si>
  <si>
    <t>460-37497/98/99/500/01/02/03</t>
  </si>
  <si>
    <t>F0178</t>
  </si>
  <si>
    <t>460-37504/05/06/07/08/09/10</t>
  </si>
  <si>
    <t>F0179</t>
  </si>
  <si>
    <t>460-37627/28/29/30/31/32</t>
  </si>
  <si>
    <t>F0180</t>
  </si>
  <si>
    <t>990-89467/68/69/70/71</t>
  </si>
  <si>
    <t>F0203</t>
  </si>
  <si>
    <t>38*80，开口为38</t>
  </si>
  <si>
    <t>0.3元/只</t>
  </si>
  <si>
    <t>26*36，开口面为26</t>
  </si>
  <si>
    <t>0.09元/只</t>
  </si>
  <si>
    <t>460-43368/69/70/71/72/73/74</t>
  </si>
  <si>
    <t>童码订单
4.7订</t>
  </si>
  <si>
    <t>F0204</t>
  </si>
  <si>
    <t>38*53，开口为38</t>
  </si>
  <si>
    <t>0.2元/只</t>
  </si>
  <si>
    <t>990-91813/14/15/16/17</t>
  </si>
  <si>
    <t>F0207</t>
  </si>
  <si>
    <t>460-43375/76/77/78/79/80/81</t>
  </si>
  <si>
    <t>F0208</t>
  </si>
  <si>
    <t>990-91807/08/09/10/11/12</t>
  </si>
  <si>
    <t>F0205</t>
  </si>
  <si>
    <t>38*75，开口38</t>
  </si>
  <si>
    <t>0.29元/只</t>
  </si>
  <si>
    <t>460-39585/86/87/88/89/90/91</t>
  </si>
  <si>
    <t>F0206</t>
  </si>
  <si>
    <t>990-90138/39/40/41/42</t>
  </si>
  <si>
    <t>F0213</t>
  </si>
  <si>
    <t>26*50，开口为26</t>
  </si>
  <si>
    <t>0.13元/只</t>
  </si>
  <si>
    <t>20*35，开口面为20</t>
  </si>
  <si>
    <t>0.07元/只</t>
  </si>
  <si>
    <t>460-41895/96/97/98/99</t>
  </si>
  <si>
    <t>F0214</t>
  </si>
  <si>
    <t>460-41900/01/02/03/04</t>
  </si>
  <si>
    <t>F0215</t>
  </si>
  <si>
    <t>26*40，开口为26</t>
  </si>
  <si>
    <t>990-90788/89/90/91</t>
  </si>
  <si>
    <t>F0022</t>
  </si>
  <si>
    <t>460-44682/83/84/85/86</t>
  </si>
  <si>
    <t>F0011</t>
  </si>
  <si>
    <t>460-44106/07/08/09/10/11</t>
  </si>
  <si>
    <t>F0012</t>
  </si>
  <si>
    <t>990-92236/37</t>
  </si>
  <si>
    <t>F0038</t>
  </si>
  <si>
    <t>460-53941/42/43/44/45/46/47</t>
  </si>
  <si>
    <t>F0039</t>
  </si>
  <si>
    <t>990-93833/34/35/36/37/38</t>
  </si>
  <si>
    <t>F0032/33</t>
  </si>
  <si>
    <t>40*86，开口40</t>
  </si>
  <si>
    <t>460-48240/41/42/43/44/45/46</t>
  </si>
  <si>
    <t>40*54，开口40</t>
  </si>
  <si>
    <t>0.22元/只</t>
  </si>
  <si>
    <t>990-93356/57/58/59/60</t>
  </si>
  <si>
    <t>F0026</t>
  </si>
  <si>
    <t>460-53934/35/36/37/38/39</t>
  </si>
  <si>
    <t>F0027</t>
  </si>
  <si>
    <t>990-93611/12/13/14/15/16</t>
  </si>
  <si>
    <t>F0041</t>
  </si>
  <si>
    <t>460-49286/87/88/89/90/91</t>
  </si>
  <si>
    <t>F0042</t>
  </si>
  <si>
    <t>990-94368/69/70/71/72</t>
  </si>
  <si>
    <t>F0034/35</t>
  </si>
  <si>
    <t>40*65，开口为40</t>
  </si>
  <si>
    <t>0.26元/只</t>
  </si>
  <si>
    <t>8-13码，26*36，开口面为26</t>
  </si>
  <si>
    <t>460-48247/48/49/50/51/52</t>
  </si>
  <si>
    <t>1-6码，30*40，开口为40</t>
  </si>
  <si>
    <t>990-93361/62/63</t>
  </si>
  <si>
    <t>F0040</t>
  </si>
  <si>
    <t>460-53948/49/50/51/52/53</t>
  </si>
  <si>
    <t>F0209</t>
  </si>
  <si>
    <t>F0210</t>
  </si>
  <si>
    <t>F0001</t>
  </si>
  <si>
    <t>47*85，开口47</t>
  </si>
  <si>
    <t>0.4元/只</t>
  </si>
  <si>
    <t>33*43，开口面为33</t>
  </si>
  <si>
    <t>0.14元/只</t>
  </si>
  <si>
    <t>460-43627/28/29/30/31/32/33</t>
  </si>
  <si>
    <t>男码订单
4.7订</t>
  </si>
  <si>
    <t>F0002</t>
  </si>
  <si>
    <t>47*70，开口47</t>
  </si>
  <si>
    <t>0.33元/只</t>
  </si>
  <si>
    <t>990-92025/26/27/28/29</t>
  </si>
  <si>
    <t>F0176</t>
  </si>
  <si>
    <t>460-37641/42/43/44/45/46</t>
  </si>
  <si>
    <t>F0181</t>
  </si>
  <si>
    <t>60*50*33外箱尺寸，请做立体袋</t>
  </si>
  <si>
    <t>1.07元/只</t>
  </si>
  <si>
    <t>460-37620/21/22/23/24/25/26</t>
  </si>
  <si>
    <t>F0183</t>
  </si>
  <si>
    <t>0.10元/只</t>
  </si>
  <si>
    <t>460-37633/34/3536/37/38/39/</t>
  </si>
  <si>
    <t>F0184</t>
  </si>
  <si>
    <t>990-89472/73/74/75/76/77</t>
  </si>
  <si>
    <t>F0007</t>
  </si>
  <si>
    <t>460-43620/21/22/23/24/25/26</t>
  </si>
  <si>
    <t>F0008</t>
  </si>
  <si>
    <t>990-92019/20/21/22/23/24</t>
  </si>
  <si>
    <t>F0046</t>
  </si>
  <si>
    <t>44*50，开口为44</t>
  </si>
  <si>
    <t>460-50611/12/13/14/15</t>
  </si>
  <si>
    <t>F0047</t>
  </si>
  <si>
    <t>F0051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</si>
</sst>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7" borderId="8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9">
      <alignment vertical="center"/>
    </xf>
    <xf numFmtId="0" fontId="12" fillId="0" borderId="9">
      <alignment vertical="center"/>
    </xf>
    <xf numFmtId="0" fontId="13" fillId="0" borderId="10">
      <alignment vertical="center"/>
    </xf>
    <xf numFmtId="0" fontId="13" fillId="0" borderId="0">
      <alignment vertical="center"/>
    </xf>
    <xf numFmtId="0" fontId="14" fillId="8" borderId="11">
      <alignment vertical="center"/>
    </xf>
    <xf numFmtId="0" fontId="15" fillId="9" borderId="12">
      <alignment vertical="center"/>
    </xf>
    <xf numFmtId="0" fontId="16" fillId="9" borderId="11">
      <alignment vertical="center"/>
    </xf>
    <xf numFmtId="0" fontId="17" fillId="10" borderId="13">
      <alignment vertical="center"/>
    </xf>
    <xf numFmtId="0" fontId="18" fillId="0" borderId="14">
      <alignment vertical="center"/>
    </xf>
    <xf numFmtId="0" fontId="19" fillId="0" borderId="15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4" fillId="35" borderId="0">
      <alignment vertical="center"/>
    </xf>
    <xf numFmtId="0" fontId="24" fillId="36" borderId="0">
      <alignment vertical="center"/>
    </xf>
    <xf numFmtId="0" fontId="23" fillId="37" borderId="0">
      <alignment vertical="center"/>
    </xf>
  </cellStyleXfs>
  <cellXfs count="55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176" fontId="2" fillId="3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left" vertical="center"/>
    </xf>
    <xf numFmtId="0" fontId="0" fillId="3" borderId="1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jpe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jpe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jpe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abSelected="1" workbookViewId="0">
      <pane ySplit="3" topLeftCell="A4" activePane="bottomLeft" state="frozen"/>
      <selection/>
      <selection pane="bottomLeft" activeCell="H44" sqref="H44"/>
    </sheetView>
  </sheetViews>
  <sheetFormatPr defaultColWidth="8.725" defaultRowHeight="18.75"/>
  <cols>
    <col min="1" max="1" width="9.18333333333333" style="3" customWidth="1"/>
    <col min="2" max="2" width="13.0916666666667" style="3" customWidth="1"/>
    <col min="3" max="5" width="6.63333333333333" style="5" customWidth="1"/>
    <col min="6" max="6" width="17" style="3" customWidth="1"/>
    <col min="7" max="7" width="9.90833333333333" style="3" customWidth="1"/>
    <col min="8" max="8" width="23.5416666666667" style="3" customWidth="1"/>
    <col min="9" max="9" width="14.25" style="3" customWidth="1"/>
    <col min="10" max="10" width="9.54166666666667" style="3" customWidth="1"/>
    <col min="11" max="11" width="30.4583333333333" style="6" customWidth="1"/>
    <col min="12" max="13" width="13.0916666666667" style="3" customWidth="1"/>
    <col min="14" max="16384" width="8.725" style="3"/>
  </cols>
  <sheetData>
    <row r="1" s="2" customFormat="1" ht="35" customHeight="1" spans="1:17">
      <c r="A1" s="7" t="s">
        <v>0</v>
      </c>
      <c r="B1" s="7" t="s">
        <v>1</v>
      </c>
      <c r="C1" s="8" t="s">
        <v>2</v>
      </c>
      <c r="D1" s="8"/>
      <c r="E1" s="8"/>
      <c r="F1" s="8" t="s">
        <v>3</v>
      </c>
      <c r="G1" s="8" t="s">
        <v>4</v>
      </c>
      <c r="H1" s="9" t="s">
        <v>5</v>
      </c>
      <c r="I1" s="9" t="s">
        <v>3</v>
      </c>
      <c r="J1" s="9" t="s">
        <v>4</v>
      </c>
      <c r="K1" s="9" t="s">
        <v>6</v>
      </c>
      <c r="L1" s="9" t="s">
        <v>7</v>
      </c>
      <c r="M1" s="9"/>
    </row>
    <row r="2" s="3" customFormat="1" ht="39" hidden="1" customHeight="1" spans="1:17">
      <c r="A2" s="10" t="s">
        <v>8</v>
      </c>
      <c r="B2" s="11" t="str">
        <f>_xlfn.DISPIMG("ID_F556C015F2CB40B38D7A31326FBD0E22",1)</f>
        <v>=DISPIMG("ID_F556C015F2CB40B38D7A31326FBD0E22",1)</v>
      </c>
      <c r="C2" s="12">
        <v>40</v>
      </c>
      <c r="D2" s="12">
        <v>33</v>
      </c>
      <c r="E2" s="12">
        <v>30</v>
      </c>
      <c r="F2" s="13" t="s">
        <v>9</v>
      </c>
      <c r="G2" s="12">
        <v>800</v>
      </c>
      <c r="H2" s="14" t="s">
        <v>10</v>
      </c>
      <c r="I2" s="14">
        <v>0.17</v>
      </c>
      <c r="J2" s="14">
        <v>10800</v>
      </c>
      <c r="K2" s="15" t="s">
        <v>11</v>
      </c>
      <c r="L2" s="14">
        <v>3.18</v>
      </c>
      <c r="M2" s="14" t="s">
        <v>12</v>
      </c>
    </row>
    <row r="3" s="3" customFormat="1" ht="39" hidden="1" customHeight="1" spans="1:17">
      <c r="A3" s="10" t="s">
        <v>13</v>
      </c>
      <c r="B3" s="11" t="str">
        <f>_xlfn.DISPIMG("ID_F556C015F2CB40B38D7A31326FBD0E22",1)</f>
        <v>=DISPIMG("ID_F556C015F2CB40B38D7A31326FBD0E22",1)</v>
      </c>
      <c r="C3" s="16" t="s">
        <v>14</v>
      </c>
      <c r="D3" s="16"/>
      <c r="E3" s="16"/>
      <c r="F3" s="12">
        <v>0.4</v>
      </c>
      <c r="G3" s="12">
        <v>220</v>
      </c>
      <c r="H3" s="14" t="s">
        <v>10</v>
      </c>
      <c r="I3" s="14">
        <v>0.17</v>
      </c>
      <c r="J3" s="14">
        <v>1966</v>
      </c>
      <c r="K3" s="15" t="s">
        <v>15</v>
      </c>
      <c r="L3" s="14">
        <v>3.18</v>
      </c>
      <c r="M3" s="14" t="s">
        <v>12</v>
      </c>
    </row>
    <row r="4" s="3" customFormat="1" ht="48" customHeight="1" spans="1:17">
      <c r="A4" s="11" t="s">
        <v>16</v>
      </c>
      <c r="B4" s="11" t="str">
        <f>_xlfn.DISPIMG("ID_01B5C67225664D969E05633FE496F706",1)</f>
        <v>=DISPIMG("ID_01B5C67225664D969E05633FE496F706",1)</v>
      </c>
      <c r="C4" s="17" t="s">
        <v>17</v>
      </c>
      <c r="D4" s="17"/>
      <c r="E4" s="17"/>
      <c r="F4" s="17" t="s">
        <v>18</v>
      </c>
      <c r="G4" s="18">
        <v>600</v>
      </c>
      <c r="H4" s="14" t="s">
        <v>10</v>
      </c>
      <c r="I4" s="19" t="s">
        <v>19</v>
      </c>
      <c r="J4" s="20">
        <v>20970</v>
      </c>
      <c r="K4" s="15" t="s">
        <v>20</v>
      </c>
      <c r="L4" s="21" t="s">
        <v>21</v>
      </c>
      <c r="M4" s="20"/>
      <c r="O4" s="22" t="s">
        <v>22</v>
      </c>
      <c r="P4" s="22"/>
      <c r="Q4" s="22"/>
    </row>
    <row r="5" s="3" customFormat="1" ht="48" customHeight="1" spans="1:17">
      <c r="A5" s="11" t="s">
        <v>23</v>
      </c>
      <c r="B5" s="11" t="str">
        <f>_xlfn.DISPIMG("ID_01B5C67225664D969E05633FE496F706",1)</f>
        <v>=DISPIMG("ID_01B5C67225664D969E05633FE496F706",1)</v>
      </c>
      <c r="C5" s="17" t="s">
        <v>24</v>
      </c>
      <c r="D5" s="17"/>
      <c r="E5" s="17"/>
      <c r="F5" s="17" t="s">
        <v>25</v>
      </c>
      <c r="G5" s="18">
        <v>130</v>
      </c>
      <c r="H5" s="14" t="s">
        <v>10</v>
      </c>
      <c r="I5" s="19" t="s">
        <v>19</v>
      </c>
      <c r="J5" s="20">
        <v>930</v>
      </c>
      <c r="K5" s="23" t="s">
        <v>26</v>
      </c>
      <c r="L5" s="24"/>
      <c r="M5" s="20"/>
    </row>
    <row r="6" s="4" customFormat="1" ht="39" customHeight="1" spans="1:17">
      <c r="A6" s="11" t="s">
        <v>27</v>
      </c>
      <c r="B6" s="11" t="str">
        <f>_xlfn.DISPIMG("ID_56869185B40A4F8EA892C67137254661",1)</f>
        <v>=DISPIMG("ID_56869185B40A4F8EA892C67137254661",1)</v>
      </c>
      <c r="C6" s="12" t="s">
        <v>28</v>
      </c>
      <c r="D6" s="12"/>
      <c r="E6" s="12"/>
      <c r="F6" s="17"/>
      <c r="G6" s="12">
        <v>120</v>
      </c>
      <c r="H6" s="14" t="s">
        <v>29</v>
      </c>
      <c r="I6" s="19" t="s">
        <v>30</v>
      </c>
      <c r="J6" s="14">
        <v>20500</v>
      </c>
      <c r="K6" s="15" t="s">
        <v>31</v>
      </c>
      <c r="L6" s="24"/>
      <c r="M6" s="14"/>
    </row>
    <row r="7" s="3" customFormat="1" ht="33" customHeight="1" spans="1:17">
      <c r="A7" s="11" t="s">
        <v>32</v>
      </c>
      <c r="B7" s="11" t="str">
        <f>_xlfn.DISPIMG("ID_56869185B40A4F8EA892C67137254661",1)</f>
        <v>=DISPIMG("ID_56869185B40A4F8EA892C67137254661",1)</v>
      </c>
      <c r="C7" s="17" t="s">
        <v>24</v>
      </c>
      <c r="D7" s="17"/>
      <c r="E7" s="17"/>
      <c r="F7" s="17" t="s">
        <v>25</v>
      </c>
      <c r="G7" s="18">
        <v>210</v>
      </c>
      <c r="H7" s="14" t="s">
        <v>29</v>
      </c>
      <c r="I7" s="19" t="s">
        <v>30</v>
      </c>
      <c r="J7" s="20">
        <v>2110</v>
      </c>
      <c r="K7" s="23" t="s">
        <v>33</v>
      </c>
      <c r="L7" s="24"/>
      <c r="M7" s="20"/>
    </row>
    <row r="8" s="3" customFormat="1" ht="33" customHeight="1" spans="1:17">
      <c r="A8" s="11" t="s">
        <v>34</v>
      </c>
      <c r="B8" s="11" t="str">
        <f>_xlfn.DISPIMG("ID_12F33119F33C46068D35E76F75CF4DBA",1)</f>
        <v>=DISPIMG("ID_12F33119F33C46068D35E76F75CF4DBA",1)</v>
      </c>
      <c r="C8" s="17" t="s">
        <v>17</v>
      </c>
      <c r="D8" s="17"/>
      <c r="E8" s="17"/>
      <c r="F8" s="17" t="s">
        <v>18</v>
      </c>
      <c r="G8" s="18">
        <v>40</v>
      </c>
      <c r="H8" s="14" t="s">
        <v>29</v>
      </c>
      <c r="I8" s="19" t="s">
        <v>30</v>
      </c>
      <c r="J8" s="20">
        <v>14377</v>
      </c>
      <c r="K8" s="23" t="s">
        <v>35</v>
      </c>
      <c r="L8" s="24"/>
      <c r="M8" s="20"/>
    </row>
    <row r="9" s="3" customFormat="1" ht="33" customHeight="1" spans="1:17">
      <c r="A9" s="11" t="s">
        <v>36</v>
      </c>
      <c r="B9" s="11" t="str">
        <f>_xlfn.DISPIMG("ID_9BA7138A752145C3A1ADA148FC1B3AF0",1)</f>
        <v>=DISPIMG("ID_9BA7138A752145C3A1ADA148FC1B3AF0",1)</v>
      </c>
      <c r="C9" s="17" t="s">
        <v>17</v>
      </c>
      <c r="D9" s="17"/>
      <c r="E9" s="17"/>
      <c r="F9" s="17" t="s">
        <v>18</v>
      </c>
      <c r="G9" s="18">
        <v>380</v>
      </c>
      <c r="H9" s="14" t="s">
        <v>29</v>
      </c>
      <c r="I9" s="19" t="s">
        <v>30</v>
      </c>
      <c r="J9" s="20">
        <v>13790</v>
      </c>
      <c r="K9" s="23" t="s">
        <v>37</v>
      </c>
      <c r="L9" s="24"/>
      <c r="M9" s="20"/>
    </row>
    <row r="10" s="3" customFormat="1" ht="33" customHeight="1" spans="1:17">
      <c r="A10" s="11" t="s">
        <v>38</v>
      </c>
      <c r="B10" s="11" t="str">
        <f>_xlfn.DISPIMG("ID_395AEAD5144946C1BB33032793CEC1BA",1)</f>
        <v>=DISPIMG("ID_395AEAD5144946C1BB33032793CEC1BA",1)</v>
      </c>
      <c r="C10" s="17" t="s">
        <v>17</v>
      </c>
      <c r="D10" s="17"/>
      <c r="E10" s="17"/>
      <c r="F10" s="17" t="s">
        <v>18</v>
      </c>
      <c r="G10" s="18">
        <v>320</v>
      </c>
      <c r="H10" s="14" t="s">
        <v>29</v>
      </c>
      <c r="I10" s="19" t="s">
        <v>30</v>
      </c>
      <c r="J10" s="20">
        <v>8880</v>
      </c>
      <c r="K10" s="23" t="s">
        <v>39</v>
      </c>
      <c r="L10" s="24"/>
      <c r="M10" s="20"/>
    </row>
    <row r="11" s="3" customFormat="1" ht="33" customHeight="1" spans="1:17">
      <c r="A11" s="11" t="s">
        <v>40</v>
      </c>
      <c r="B11" s="11" t="str">
        <f>_xlfn.DISPIMG("ID_395AEAD5144946C1BB33032793CEC1BA",1)</f>
        <v>=DISPIMG("ID_395AEAD5144946C1BB33032793CEC1BA",1)</v>
      </c>
      <c r="C11" s="17" t="s">
        <v>24</v>
      </c>
      <c r="D11" s="17"/>
      <c r="E11" s="17"/>
      <c r="F11" s="17" t="s">
        <v>25</v>
      </c>
      <c r="G11" s="18">
        <v>130</v>
      </c>
      <c r="H11" s="14" t="s">
        <v>29</v>
      </c>
      <c r="I11" s="19" t="s">
        <v>30</v>
      </c>
      <c r="J11" s="20">
        <v>940</v>
      </c>
      <c r="K11" s="23" t="s">
        <v>41</v>
      </c>
      <c r="L11" s="25"/>
      <c r="M11" s="20"/>
    </row>
    <row r="12" s="3" customFormat="1" ht="16" customHeight="1" spans="1:17">
      <c r="A12" s="26"/>
      <c r="B12" s="26"/>
      <c r="C12" s="27"/>
      <c r="D12" s="27"/>
      <c r="E12" s="27"/>
      <c r="F12" s="28"/>
      <c r="G12" s="28"/>
      <c r="H12" s="28"/>
      <c r="I12" s="28"/>
      <c r="J12" s="28"/>
      <c r="K12" s="29"/>
      <c r="L12" s="28"/>
      <c r="M12" s="28"/>
    </row>
    <row r="13" s="3" customFormat="1" ht="33" customHeight="1" spans="1:17">
      <c r="A13" s="11" t="s">
        <v>42</v>
      </c>
      <c r="B13" s="11" t="str">
        <f>_xlfn.DISPIMG("ID_1970E7C7E07244AEA0170FFAC8039E5C",1)</f>
        <v>=DISPIMG("ID_1970E7C7E07244AEA0170FFAC8039E5C",1)</v>
      </c>
      <c r="C13" s="30" t="s">
        <v>43</v>
      </c>
      <c r="D13" s="31"/>
      <c r="E13" s="32"/>
      <c r="F13" s="17" t="s">
        <v>44</v>
      </c>
      <c r="G13" s="18">
        <v>590</v>
      </c>
      <c r="H13" s="14" t="s">
        <v>45</v>
      </c>
      <c r="I13" s="19" t="s">
        <v>46</v>
      </c>
      <c r="J13" s="20">
        <v>9674</v>
      </c>
      <c r="K13" s="23" t="s">
        <v>47</v>
      </c>
      <c r="L13" s="21" t="s">
        <v>48</v>
      </c>
      <c r="M13" s="20"/>
    </row>
    <row r="14" s="3" customFormat="1" ht="33" customHeight="1" spans="1:17">
      <c r="A14" s="11" t="s">
        <v>49</v>
      </c>
      <c r="B14" s="11" t="str">
        <f>_xlfn.DISPIMG("ID_1970E7C7E07244AEA0170FFAC8039E5C",1)</f>
        <v>=DISPIMG("ID_1970E7C7E07244AEA0170FFAC8039E5C",1)</v>
      </c>
      <c r="C14" s="30" t="s">
        <v>50</v>
      </c>
      <c r="D14" s="31"/>
      <c r="E14" s="32"/>
      <c r="F14" s="17" t="s">
        <v>51</v>
      </c>
      <c r="G14" s="18">
        <v>122</v>
      </c>
      <c r="H14" s="14" t="s">
        <v>45</v>
      </c>
      <c r="I14" s="19" t="s">
        <v>46</v>
      </c>
      <c r="J14" s="20">
        <v>865</v>
      </c>
      <c r="K14" s="23" t="s">
        <v>52</v>
      </c>
      <c r="L14" s="33"/>
      <c r="M14" s="20"/>
    </row>
    <row r="15" s="3" customFormat="1" ht="33" customHeight="1" spans="1:17">
      <c r="A15" s="11" t="s">
        <v>53</v>
      </c>
      <c r="B15" s="11" t="str">
        <f>_xlfn.DISPIMG("ID_A08A2F469D2245F9A458C826D63B5B11",1)</f>
        <v>=DISPIMG("ID_A08A2F469D2245F9A458C826D63B5B11",1)</v>
      </c>
      <c r="C15" s="30" t="s">
        <v>43</v>
      </c>
      <c r="D15" s="31"/>
      <c r="E15" s="32"/>
      <c r="F15" s="17" t="s">
        <v>44</v>
      </c>
      <c r="G15" s="18">
        <v>660</v>
      </c>
      <c r="H15" s="14" t="s">
        <v>45</v>
      </c>
      <c r="I15" s="19" t="s">
        <v>46</v>
      </c>
      <c r="J15" s="20">
        <v>18591</v>
      </c>
      <c r="K15" s="23" t="s">
        <v>54</v>
      </c>
      <c r="L15" s="33"/>
      <c r="M15" s="20"/>
    </row>
    <row r="16" s="3" customFormat="1" ht="33" customHeight="1" spans="1:17">
      <c r="A16" s="11" t="s">
        <v>55</v>
      </c>
      <c r="B16" s="11" t="str">
        <f>_xlfn.DISPIMG("ID_A08A2F469D2245F9A458C826D63B5B11",1)</f>
        <v>=DISPIMG("ID_A08A2F469D2245F9A458C826D63B5B11",1)</v>
      </c>
      <c r="C16" s="30" t="s">
        <v>50</v>
      </c>
      <c r="D16" s="31"/>
      <c r="E16" s="32"/>
      <c r="F16" s="17" t="s">
        <v>51</v>
      </c>
      <c r="G16" s="18">
        <v>200</v>
      </c>
      <c r="H16" s="14" t="s">
        <v>45</v>
      </c>
      <c r="I16" s="19" t="s">
        <v>46</v>
      </c>
      <c r="J16" s="20">
        <v>1356</v>
      </c>
      <c r="K16" s="23" t="s">
        <v>56</v>
      </c>
      <c r="L16" s="33"/>
      <c r="M16" s="20"/>
    </row>
    <row r="17" s="3" customFormat="1" ht="33" customHeight="1" spans="1:13">
      <c r="A17" s="11" t="s">
        <v>57</v>
      </c>
      <c r="B17" s="11" t="str">
        <f>_xlfn.DISPIMG("ID_9A41A20FC51847409758ECAADC31C470",1)</f>
        <v>=DISPIMG("ID_9A41A20FC51847409758ECAADC31C470",1)</v>
      </c>
      <c r="C17" s="30" t="s">
        <v>58</v>
      </c>
      <c r="D17" s="31"/>
      <c r="E17" s="32"/>
      <c r="F17" s="17" t="s">
        <v>59</v>
      </c>
      <c r="G17" s="18">
        <v>1230</v>
      </c>
      <c r="H17" s="14" t="s">
        <v>45</v>
      </c>
      <c r="I17" s="19" t="s">
        <v>46</v>
      </c>
      <c r="J17" s="20">
        <v>9746</v>
      </c>
      <c r="K17" s="23" t="s">
        <v>60</v>
      </c>
      <c r="L17" s="33"/>
      <c r="M17" s="20"/>
    </row>
    <row r="18" s="3" customFormat="1" ht="33" customHeight="1" spans="1:13">
      <c r="A18" s="11" t="s">
        <v>61</v>
      </c>
      <c r="B18" s="11" t="str">
        <f>_xlfn.DISPIMG("ID_9A41A20FC51847409758ECAADC31C470",1)</f>
        <v>=DISPIMG("ID_9A41A20FC51847409758ECAADC31C470",1)</v>
      </c>
      <c r="C18" s="30" t="s">
        <v>50</v>
      </c>
      <c r="D18" s="31"/>
      <c r="E18" s="32"/>
      <c r="F18" s="17" t="s">
        <v>51</v>
      </c>
      <c r="G18" s="18">
        <v>203</v>
      </c>
      <c r="H18" s="14" t="s">
        <v>45</v>
      </c>
      <c r="I18" s="19" t="s">
        <v>46</v>
      </c>
      <c r="J18" s="20">
        <v>1399</v>
      </c>
      <c r="K18" s="23" t="s">
        <v>62</v>
      </c>
      <c r="L18" s="33"/>
      <c r="M18" s="20"/>
    </row>
    <row r="19" s="3" customFormat="1" ht="33" customHeight="1" spans="1:13">
      <c r="A19" s="11" t="s">
        <v>63</v>
      </c>
      <c r="B19" s="11" t="str">
        <f>_xlfn.DISPIMG("ID_B4C185EA4E7C4D24A3F995876EF34E8B",1)</f>
        <v>=DISPIMG("ID_B4C185EA4E7C4D24A3F995876EF34E8B",1)</v>
      </c>
      <c r="C19" s="17" t="s">
        <v>64</v>
      </c>
      <c r="D19" s="17"/>
      <c r="E19" s="17"/>
      <c r="F19" s="17" t="s">
        <v>65</v>
      </c>
      <c r="G19" s="18">
        <v>170</v>
      </c>
      <c r="H19" s="20" t="s">
        <v>66</v>
      </c>
      <c r="I19" s="19" t="s">
        <v>67</v>
      </c>
      <c r="J19" s="20">
        <v>2783</v>
      </c>
      <c r="K19" s="23" t="s">
        <v>68</v>
      </c>
      <c r="L19" s="33"/>
      <c r="M19" s="20"/>
    </row>
    <row r="20" s="3" customFormat="1" ht="33" customHeight="1" spans="1:13">
      <c r="A20" s="11" t="s">
        <v>69</v>
      </c>
      <c r="B20" s="11" t="str">
        <f>_xlfn.DISPIMG("ID_E5813D3091D44F4E8529CD843E271DE6",1)</f>
        <v>=DISPIMG("ID_E5813D3091D44F4E8529CD843E271DE6",1)</v>
      </c>
      <c r="C20" s="17" t="s">
        <v>64</v>
      </c>
      <c r="D20" s="17"/>
      <c r="E20" s="17"/>
      <c r="F20" s="17" t="s">
        <v>65</v>
      </c>
      <c r="G20" s="18">
        <v>320</v>
      </c>
      <c r="H20" s="20" t="s">
        <v>66</v>
      </c>
      <c r="I20" s="19" t="s">
        <v>67</v>
      </c>
      <c r="J20" s="20">
        <v>4980</v>
      </c>
      <c r="K20" s="23" t="s">
        <v>70</v>
      </c>
      <c r="L20" s="33"/>
      <c r="M20" s="20"/>
    </row>
    <row r="21" s="3" customFormat="1" ht="33" customHeight="1" spans="1:13">
      <c r="A21" s="11" t="s">
        <v>71</v>
      </c>
      <c r="B21" s="11" t="str">
        <f>_xlfn.DISPIMG("ID_E5813D3091D44F4E8529CD843E271DE6",1)</f>
        <v>=DISPIMG("ID_E5813D3091D44F4E8529CD843E271DE6",1)</v>
      </c>
      <c r="C21" s="17" t="s">
        <v>72</v>
      </c>
      <c r="D21" s="17"/>
      <c r="E21" s="17"/>
      <c r="F21" s="17" t="s">
        <v>30</v>
      </c>
      <c r="G21" s="18">
        <v>120</v>
      </c>
      <c r="H21" s="20" t="s">
        <v>66</v>
      </c>
      <c r="I21" s="19" t="s">
        <v>67</v>
      </c>
      <c r="J21" s="20">
        <v>600</v>
      </c>
      <c r="K21" s="23" t="s">
        <v>73</v>
      </c>
      <c r="L21" s="33"/>
      <c r="M21" s="20"/>
    </row>
    <row r="22" s="3" customFormat="1" ht="33" customHeight="1" spans="1:13">
      <c r="A22" s="11" t="s">
        <v>74</v>
      </c>
      <c r="B22" s="11" t="str">
        <f>_xlfn.DISPIMG("ID_1EBE9D6FADE448B2B46B749F1503B7A0",1)</f>
        <v>=DISPIMG("ID_1EBE9D6FADE448B2B46B749F1503B7A0",1)</v>
      </c>
      <c r="C22" s="17" t="s">
        <v>64</v>
      </c>
      <c r="D22" s="17"/>
      <c r="E22" s="17"/>
      <c r="F22" s="17" t="s">
        <v>65</v>
      </c>
      <c r="G22" s="18">
        <v>320</v>
      </c>
      <c r="H22" s="20" t="s">
        <v>66</v>
      </c>
      <c r="I22" s="19" t="s">
        <v>67</v>
      </c>
      <c r="J22" s="20">
        <v>3383</v>
      </c>
      <c r="K22" s="23" t="s">
        <v>75</v>
      </c>
      <c r="L22" s="33"/>
      <c r="M22" s="20"/>
    </row>
    <row r="23" s="3" customFormat="1" ht="33" customHeight="1" spans="1:13">
      <c r="A23" s="11" t="s">
        <v>76</v>
      </c>
      <c r="B23" s="11" t="str">
        <f>_xlfn.DISPIMG("ID_248B4DE99554468CAF40E221051DD2AF",1)</f>
        <v>=DISPIMG("ID_248B4DE99554468CAF40E221051DD2AF",1)</v>
      </c>
      <c r="C23" s="30" t="s">
        <v>58</v>
      </c>
      <c r="D23" s="31"/>
      <c r="E23" s="32"/>
      <c r="F23" s="17" t="s">
        <v>59</v>
      </c>
      <c r="G23" s="18">
        <v>168</v>
      </c>
      <c r="H23" s="14" t="s">
        <v>45</v>
      </c>
      <c r="I23" s="19" t="s">
        <v>46</v>
      </c>
      <c r="J23" s="20">
        <v>2671</v>
      </c>
      <c r="K23" s="23" t="s">
        <v>77</v>
      </c>
      <c r="L23" s="33"/>
      <c r="M23" s="20"/>
    </row>
    <row r="24" s="3" customFormat="1" ht="33" customHeight="1" spans="1:13">
      <c r="A24" s="11" t="s">
        <v>78</v>
      </c>
      <c r="B24" s="11" t="str">
        <f>_xlfn.DISPIMG("ID_248B4DE99554468CAF40E221051DD2AF",1)</f>
        <v>=DISPIMG("ID_248B4DE99554468CAF40E221051DD2AF",1)</v>
      </c>
      <c r="C24" s="30" t="s">
        <v>28</v>
      </c>
      <c r="D24" s="31"/>
      <c r="E24" s="32"/>
      <c r="F24" s="17"/>
      <c r="G24" s="18"/>
      <c r="H24" s="14" t="s">
        <v>45</v>
      </c>
      <c r="I24" s="19" t="s">
        <v>46</v>
      </c>
      <c r="J24" s="20">
        <v>571</v>
      </c>
      <c r="K24" s="23" t="s">
        <v>79</v>
      </c>
      <c r="L24" s="33"/>
      <c r="M24" s="20"/>
    </row>
    <row r="25" s="3" customFormat="1" ht="33" customHeight="1" spans="1:13">
      <c r="A25" s="11" t="s">
        <v>80</v>
      </c>
      <c r="B25" s="11" t="str">
        <f>_xlfn.DISPIMG("ID_8B8D90ED433D4D20A9F48D0071FFC4B2",1)</f>
        <v>=DISPIMG("ID_8B8D90ED433D4D20A9F48D0071FFC4B2",1)</v>
      </c>
      <c r="C25" s="30" t="s">
        <v>58</v>
      </c>
      <c r="D25" s="31"/>
      <c r="E25" s="32"/>
      <c r="F25" s="17" t="s">
        <v>59</v>
      </c>
      <c r="G25" s="18">
        <v>1179</v>
      </c>
      <c r="H25" s="14" t="s">
        <v>45</v>
      </c>
      <c r="I25" s="19" t="s">
        <v>46</v>
      </c>
      <c r="J25" s="20">
        <v>11854</v>
      </c>
      <c r="K25" s="23" t="s">
        <v>81</v>
      </c>
      <c r="L25" s="33"/>
      <c r="M25" s="20"/>
    </row>
    <row r="26" s="3" customFormat="1" ht="33" customHeight="1" spans="1:13">
      <c r="A26" s="11" t="s">
        <v>82</v>
      </c>
      <c r="B26" s="11" t="str">
        <f>_xlfn.DISPIMG("ID_8B8D90ED433D4D20A9F48D0071FFC4B2",1)</f>
        <v>=DISPIMG("ID_8B8D90ED433D4D20A9F48D0071FFC4B2",1)</v>
      </c>
      <c r="C26" s="30" t="s">
        <v>50</v>
      </c>
      <c r="D26" s="31"/>
      <c r="E26" s="32"/>
      <c r="F26" s="17" t="s">
        <v>51</v>
      </c>
      <c r="G26" s="18">
        <v>295</v>
      </c>
      <c r="H26" s="14" t="s">
        <v>45</v>
      </c>
      <c r="I26" s="19" t="s">
        <v>46</v>
      </c>
      <c r="J26" s="20">
        <v>2654</v>
      </c>
      <c r="K26" s="23" t="s">
        <v>83</v>
      </c>
      <c r="L26" s="33"/>
      <c r="M26" s="20"/>
    </row>
    <row r="27" s="3" customFormat="1" ht="33" customHeight="1" spans="1:13">
      <c r="A27" s="34" t="s">
        <v>84</v>
      </c>
      <c r="B27" s="35" t="str">
        <f>_xlfn.DISPIMG("ID_9E3CB7BA0D534EFCA459AF7079699673",1)</f>
        <v>=DISPIMG("ID_9E3CB7BA0D534EFCA459AF7079699673",1)</v>
      </c>
      <c r="C27" s="30" t="s">
        <v>85</v>
      </c>
      <c r="D27" s="31"/>
      <c r="E27" s="32"/>
      <c r="F27" s="17" t="s">
        <v>18</v>
      </c>
      <c r="G27" s="18">
        <v>630</v>
      </c>
      <c r="H27" s="36" t="s">
        <v>45</v>
      </c>
      <c r="I27" s="19" t="s">
        <v>46</v>
      </c>
      <c r="J27" s="20">
        <v>4172</v>
      </c>
      <c r="K27" s="23" t="s">
        <v>86</v>
      </c>
      <c r="L27" s="33"/>
      <c r="M27" s="20"/>
    </row>
    <row r="28" s="3" customFormat="1" ht="33" customHeight="1" spans="1:13">
      <c r="A28" s="37"/>
      <c r="B28" s="38"/>
      <c r="C28" s="30" t="s">
        <v>87</v>
      </c>
      <c r="D28" s="31"/>
      <c r="E28" s="32"/>
      <c r="F28" s="17" t="s">
        <v>88</v>
      </c>
      <c r="G28" s="18">
        <v>120</v>
      </c>
      <c r="H28" s="36" t="s">
        <v>10</v>
      </c>
      <c r="I28" s="19" t="s">
        <v>19</v>
      </c>
      <c r="J28" s="20">
        <v>6140</v>
      </c>
      <c r="K28" s="23" t="s">
        <v>89</v>
      </c>
      <c r="L28" s="33"/>
      <c r="M28" s="20"/>
    </row>
    <row r="29" s="3" customFormat="1" ht="33" customHeight="1" spans="1:13">
      <c r="A29" s="11" t="s">
        <v>90</v>
      </c>
      <c r="B29" s="11" t="str">
        <f>_xlfn.DISPIMG("ID_D198532F0F3C494CAE37E8C116F75333",1)</f>
        <v>=DISPIMG("ID_D198532F0F3C494CAE37E8C116F75333",1)</v>
      </c>
      <c r="C29" s="39" t="s">
        <v>43</v>
      </c>
      <c r="D29" s="40"/>
      <c r="E29" s="41"/>
      <c r="F29" s="17" t="s">
        <v>44</v>
      </c>
      <c r="G29" s="18">
        <v>590</v>
      </c>
      <c r="H29" s="14" t="s">
        <v>45</v>
      </c>
      <c r="I29" s="19" t="s">
        <v>46</v>
      </c>
      <c r="J29" s="20">
        <v>12370</v>
      </c>
      <c r="K29" s="23" t="s">
        <v>91</v>
      </c>
      <c r="L29" s="33"/>
      <c r="M29" s="20"/>
    </row>
    <row r="30" s="3" customFormat="1" ht="33" customHeight="1" spans="1:13">
      <c r="A30" s="11" t="s">
        <v>92</v>
      </c>
      <c r="B30" s="11" t="str">
        <f>_xlfn.DISPIMG("ID_D198532F0F3C494CAE37E8C116F75333",1)</f>
        <v>=DISPIMG("ID_D198532F0F3C494CAE37E8C116F75333",1)</v>
      </c>
      <c r="C30" s="39" t="s">
        <v>50</v>
      </c>
      <c r="D30" s="40"/>
      <c r="E30" s="41"/>
      <c r="F30" s="17" t="s">
        <v>51</v>
      </c>
      <c r="G30" s="18">
        <v>300</v>
      </c>
      <c r="H30" s="14" t="s">
        <v>45</v>
      </c>
      <c r="I30" s="19" t="s">
        <v>46</v>
      </c>
      <c r="J30" s="20">
        <v>2640</v>
      </c>
      <c r="K30" s="23" t="s">
        <v>93</v>
      </c>
      <c r="L30" s="33"/>
      <c r="M30" s="20"/>
    </row>
    <row r="31" s="3" customFormat="1" ht="33" customHeight="1" spans="1:13">
      <c r="A31" s="11" t="s">
        <v>94</v>
      </c>
      <c r="B31" s="11" t="str">
        <f>_xlfn.DISPIMG("ID_AAB0271E93F44F66B763E0D3C9271A7B",1)</f>
        <v>=DISPIMG("ID_AAB0271E93F44F66B763E0D3C9271A7B",1)</v>
      </c>
      <c r="C31" s="39" t="s">
        <v>43</v>
      </c>
      <c r="D31" s="40"/>
      <c r="E31" s="41"/>
      <c r="F31" s="17" t="s">
        <v>44</v>
      </c>
      <c r="G31" s="18">
        <v>590</v>
      </c>
      <c r="H31" s="14" t="s">
        <v>45</v>
      </c>
      <c r="I31" s="19" t="s">
        <v>46</v>
      </c>
      <c r="J31" s="20">
        <v>9600</v>
      </c>
      <c r="K31" s="23" t="s">
        <v>95</v>
      </c>
      <c r="L31" s="33"/>
      <c r="M31" s="20"/>
    </row>
    <row r="32" s="3" customFormat="1" ht="33" customHeight="1" spans="1:13">
      <c r="A32" s="11" t="s">
        <v>96</v>
      </c>
      <c r="B32" s="11" t="str">
        <f>_xlfn.DISPIMG("ID_AAB0271E93F44F66B763E0D3C9271A7B",1)</f>
        <v>=DISPIMG("ID_AAB0271E93F44F66B763E0D3C9271A7B",1)</v>
      </c>
      <c r="C32" s="39" t="s">
        <v>50</v>
      </c>
      <c r="D32" s="40"/>
      <c r="E32" s="41"/>
      <c r="F32" s="17" t="s">
        <v>51</v>
      </c>
      <c r="G32" s="18">
        <v>200</v>
      </c>
      <c r="H32" s="14" t="s">
        <v>45</v>
      </c>
      <c r="I32" s="19" t="s">
        <v>46</v>
      </c>
      <c r="J32" s="20">
        <v>1430</v>
      </c>
      <c r="K32" s="23" t="s">
        <v>97</v>
      </c>
      <c r="L32" s="33"/>
      <c r="M32" s="20"/>
    </row>
    <row r="33" s="3" customFormat="1" ht="35" customHeight="1" spans="1:13">
      <c r="A33" s="34" t="s">
        <v>98</v>
      </c>
      <c r="B33" s="35" t="str">
        <f>_xlfn.DISPIMG("ID_D944E3C462C04EBCAF015572B0997786",1)</f>
        <v>=DISPIMG("ID_D944E3C462C04EBCAF015572B0997786",1)</v>
      </c>
      <c r="C33" s="30" t="s">
        <v>99</v>
      </c>
      <c r="D33" s="31"/>
      <c r="E33" s="32"/>
      <c r="F33" s="17" t="s">
        <v>100</v>
      </c>
      <c r="G33" s="18">
        <v>170</v>
      </c>
      <c r="H33" s="14" t="s">
        <v>101</v>
      </c>
      <c r="I33" s="19" t="s">
        <v>46</v>
      </c>
      <c r="J33" s="20">
        <v>1440</v>
      </c>
      <c r="K33" s="23" t="s">
        <v>102</v>
      </c>
      <c r="L33" s="33"/>
      <c r="M33" s="20"/>
    </row>
    <row r="34" s="3" customFormat="1" ht="33" customHeight="1" spans="1:13">
      <c r="A34" s="37"/>
      <c r="B34" s="38"/>
      <c r="C34" s="30"/>
      <c r="D34" s="31"/>
      <c r="E34" s="32"/>
      <c r="F34" s="17"/>
      <c r="G34" s="18"/>
      <c r="H34" s="14" t="s">
        <v>103</v>
      </c>
      <c r="I34" s="19" t="s">
        <v>19</v>
      </c>
      <c r="J34" s="20">
        <v>2280</v>
      </c>
      <c r="K34" s="23" t="s">
        <v>104</v>
      </c>
      <c r="L34" s="33"/>
      <c r="M34" s="20"/>
    </row>
    <row r="35" s="3" customFormat="1" ht="33" customHeight="1" spans="1:13">
      <c r="A35" s="11" t="s">
        <v>105</v>
      </c>
      <c r="B35" s="11" t="str">
        <f>_xlfn.DISPIMG("ID_17C9CDC159BF46E8B9C6415119A93439",1)</f>
        <v>=DISPIMG("ID_17C9CDC159BF46E8B9C6415119A93439",1)</v>
      </c>
      <c r="C35" s="30" t="s">
        <v>43</v>
      </c>
      <c r="D35" s="31"/>
      <c r="E35" s="32"/>
      <c r="F35" s="17" t="s">
        <v>44</v>
      </c>
      <c r="G35" s="18"/>
      <c r="H35" s="14" t="s">
        <v>45</v>
      </c>
      <c r="I35" s="19" t="s">
        <v>46</v>
      </c>
      <c r="J35" s="20">
        <v>11186</v>
      </c>
      <c r="K35" s="23" t="s">
        <v>106</v>
      </c>
      <c r="L35" s="42"/>
      <c r="M35" s="20"/>
    </row>
    <row r="36" s="3" customFormat="1" ht="33" customHeight="1" spans="1:13">
      <c r="A36" s="11" t="s">
        <v>107</v>
      </c>
      <c r="B36" s="11" t="str">
        <f>_xlfn.DISPIMG("ID_38003C25F8D3414BA02B79046B602CBB",1)</f>
        <v>=DISPIMG("ID_38003C25F8D3414BA02B79046B602CBB",1)</v>
      </c>
      <c r="C36" s="30"/>
      <c r="D36" s="31"/>
      <c r="E36" s="32"/>
      <c r="F36" s="17"/>
      <c r="G36" s="18"/>
      <c r="H36" s="20"/>
      <c r="I36" s="20"/>
      <c r="J36" s="20"/>
      <c r="K36" s="23"/>
      <c r="L36" s="20"/>
      <c r="M36" s="20"/>
    </row>
    <row r="37" s="3" customFormat="1" ht="33" customHeight="1" spans="1:13">
      <c r="A37" s="11" t="s">
        <v>108</v>
      </c>
      <c r="B37" s="11" t="str">
        <f>_xlfn.DISPIMG("ID_38003C25F8D3414BA02B79046B602CBB",1)</f>
        <v>=DISPIMG("ID_38003C25F8D3414BA02B79046B602CBB",1)</v>
      </c>
      <c r="C37" s="30"/>
      <c r="D37" s="31"/>
      <c r="E37" s="32"/>
      <c r="F37" s="17"/>
      <c r="G37" s="18"/>
      <c r="H37" s="20"/>
      <c r="I37" s="20"/>
      <c r="J37" s="20"/>
      <c r="K37" s="23"/>
      <c r="L37" s="20"/>
      <c r="M37" s="20"/>
    </row>
    <row r="38" s="3" customFormat="1" ht="18" customHeight="1" spans="1:13">
      <c r="A38" s="43"/>
      <c r="B38" s="43"/>
      <c r="C38" s="44"/>
      <c r="D38" s="44"/>
      <c r="E38" s="44"/>
      <c r="F38" s="17"/>
      <c r="G38" s="45"/>
      <c r="H38" s="45"/>
      <c r="I38" s="45"/>
      <c r="J38" s="45"/>
      <c r="K38" s="46"/>
      <c r="L38" s="45"/>
      <c r="M38" s="45"/>
    </row>
    <row r="39" s="3" customFormat="1" ht="33" customHeight="1" spans="1:13">
      <c r="A39" s="11" t="s">
        <v>109</v>
      </c>
      <c r="B39" s="11" t="str">
        <f>_xlfn.DISPIMG("ID_E9C5C6AFAC0D467AA3C71CC7B6E59AF8",1)</f>
        <v>=DISPIMG("ID_E9C5C6AFAC0D467AA3C71CC7B6E59AF8",1)</v>
      </c>
      <c r="C39" s="30" t="s">
        <v>110</v>
      </c>
      <c r="D39" s="31"/>
      <c r="E39" s="32"/>
      <c r="F39" s="17" t="s">
        <v>111</v>
      </c>
      <c r="G39" s="18">
        <v>1302</v>
      </c>
      <c r="H39" s="14" t="s">
        <v>112</v>
      </c>
      <c r="I39" s="19" t="s">
        <v>113</v>
      </c>
      <c r="J39" s="20">
        <v>14936</v>
      </c>
      <c r="K39" s="23" t="s">
        <v>114</v>
      </c>
      <c r="L39" s="21" t="s">
        <v>115</v>
      </c>
      <c r="M39" s="20"/>
    </row>
    <row r="40" s="3" customFormat="1" ht="33" customHeight="1" spans="1:13">
      <c r="A40" s="11" t="s">
        <v>116</v>
      </c>
      <c r="B40" s="11" t="str">
        <f>_xlfn.DISPIMG("ID_E9C5C6AFAC0D467AA3C71CC7B6E59AF8",1)</f>
        <v>=DISPIMG("ID_E9C5C6AFAC0D467AA3C71CC7B6E59AF8",1)</v>
      </c>
      <c r="C40" s="30" t="s">
        <v>117</v>
      </c>
      <c r="D40" s="31"/>
      <c r="E40" s="32"/>
      <c r="F40" s="17" t="s">
        <v>118</v>
      </c>
      <c r="G40" s="18">
        <v>120</v>
      </c>
      <c r="H40" s="14" t="s">
        <v>112</v>
      </c>
      <c r="I40" s="19" t="s">
        <v>113</v>
      </c>
      <c r="J40" s="20">
        <v>1285</v>
      </c>
      <c r="K40" s="23" t="s">
        <v>119</v>
      </c>
      <c r="L40" s="33"/>
      <c r="M40" s="20"/>
    </row>
    <row r="41" s="3" customFormat="1" ht="33" customHeight="1" spans="1:13">
      <c r="A41" s="11" t="s">
        <v>120</v>
      </c>
      <c r="B41" s="11" t="str">
        <f>_xlfn.DISPIMG("ID_7A7907FB52244E7DABC2EEB257750574",1)</f>
        <v>=DISPIMG("ID_7A7907FB52244E7DABC2EEB257750574",1)</v>
      </c>
      <c r="C41" s="30" t="s">
        <v>110</v>
      </c>
      <c r="D41" s="31"/>
      <c r="E41" s="32"/>
      <c r="F41" s="17" t="s">
        <v>111</v>
      </c>
      <c r="G41" s="18">
        <v>1154</v>
      </c>
      <c r="H41" s="14" t="s">
        <v>112</v>
      </c>
      <c r="I41" s="19" t="s">
        <v>113</v>
      </c>
      <c r="J41" s="20">
        <v>36882</v>
      </c>
      <c r="K41" s="23" t="s">
        <v>121</v>
      </c>
      <c r="L41" s="33"/>
      <c r="M41" s="20"/>
    </row>
    <row r="42" s="3" customFormat="1" ht="42.15" spans="1:13">
      <c r="A42" s="11" t="s">
        <v>122</v>
      </c>
      <c r="B42" s="11" t="str">
        <f>_xlfn.DISPIMG("ID_23FA6D3CC2F9461D9AEF8E175A3DC12A",1)</f>
        <v>=DISPIMG("ID_23FA6D3CC2F9461D9AEF8E175A3DC12A",1)</v>
      </c>
      <c r="C42" s="47" t="s">
        <v>123</v>
      </c>
      <c r="D42" s="48"/>
      <c r="E42" s="49"/>
      <c r="F42" s="17" t="s">
        <v>124</v>
      </c>
      <c r="G42" s="18">
        <v>460</v>
      </c>
      <c r="H42" s="14" t="s">
        <v>112</v>
      </c>
      <c r="I42" s="19" t="s">
        <v>113</v>
      </c>
      <c r="J42" s="20">
        <v>21664</v>
      </c>
      <c r="K42" s="23" t="s">
        <v>125</v>
      </c>
      <c r="L42" s="33"/>
      <c r="M42" s="20"/>
    </row>
    <row r="43" s="3" customFormat="1" ht="46.9" spans="1:13">
      <c r="A43" s="11" t="s">
        <v>126</v>
      </c>
      <c r="B43" s="11" t="str">
        <f>_xlfn.DISPIMG("ID_6D94E029D8EA44F5805C0EE9EB4CBE52",1)</f>
        <v>=DISPIMG("ID_6D94E029D8EA44F5805C0EE9EB4CBE52",1)</v>
      </c>
      <c r="C43" s="30" t="s">
        <v>24</v>
      </c>
      <c r="D43" s="31"/>
      <c r="E43" s="32"/>
      <c r="F43" s="17" t="s">
        <v>25</v>
      </c>
      <c r="G43" s="18">
        <v>1040</v>
      </c>
      <c r="H43" s="14" t="s">
        <v>29</v>
      </c>
      <c r="I43" s="19" t="s">
        <v>127</v>
      </c>
      <c r="J43" s="20">
        <v>14179</v>
      </c>
      <c r="K43" s="23" t="s">
        <v>128</v>
      </c>
      <c r="L43" s="33"/>
      <c r="M43" s="20"/>
    </row>
    <row r="44" s="3" customFormat="1" ht="46.9" spans="1:13">
      <c r="A44" s="11" t="s">
        <v>129</v>
      </c>
      <c r="B44" s="11" t="str">
        <f>_xlfn.DISPIMG("ID_6D94E029D8EA44F5805C0EE9EB4CBE52",1)</f>
        <v>=DISPIMG("ID_6D94E029D8EA44F5805C0EE9EB4CBE52",1)</v>
      </c>
      <c r="C44" s="30" t="s">
        <v>24</v>
      </c>
      <c r="D44" s="31"/>
      <c r="E44" s="32"/>
      <c r="F44" s="17" t="s">
        <v>25</v>
      </c>
      <c r="G44" s="18">
        <v>200</v>
      </c>
      <c r="H44" s="14" t="s">
        <v>29</v>
      </c>
      <c r="I44" s="19" t="s">
        <v>127</v>
      </c>
      <c r="J44" s="20">
        <v>1558</v>
      </c>
      <c r="K44" s="23" t="s">
        <v>130</v>
      </c>
      <c r="L44" s="33"/>
      <c r="M44" s="20"/>
    </row>
    <row r="45" s="3" customFormat="1" ht="41" customHeight="1" spans="1:13">
      <c r="A45" s="11" t="s">
        <v>131</v>
      </c>
      <c r="B45" s="11" t="str">
        <f>_xlfn.DISPIMG("ID_0304D596C3B04747A43D3D464F583420",1)</f>
        <v>=DISPIMG("ID_0304D596C3B04747A43D3D464F583420",1)</v>
      </c>
      <c r="C45" s="30" t="s">
        <v>24</v>
      </c>
      <c r="D45" s="31"/>
      <c r="E45" s="32"/>
      <c r="F45" s="17" t="s">
        <v>25</v>
      </c>
      <c r="G45" s="18">
        <v>1040</v>
      </c>
      <c r="H45" s="14" t="s">
        <v>29</v>
      </c>
      <c r="I45" s="19" t="s">
        <v>127</v>
      </c>
      <c r="J45" s="20">
        <v>15565</v>
      </c>
      <c r="K45" s="23" t="s">
        <v>132</v>
      </c>
      <c r="L45" s="33"/>
      <c r="M45" s="20"/>
    </row>
    <row r="46" s="3" customFormat="1" ht="41" customHeight="1" spans="1:13">
      <c r="A46" s="11" t="s">
        <v>133</v>
      </c>
      <c r="B46" s="11" t="str">
        <f>_xlfn.DISPIMG("ID_0304D596C3B04747A43D3D464F583420",1)</f>
        <v>=DISPIMG("ID_0304D596C3B04747A43D3D464F583420",1)</v>
      </c>
      <c r="C46" s="30" t="s">
        <v>24</v>
      </c>
      <c r="D46" s="31"/>
      <c r="E46" s="32"/>
      <c r="F46" s="17" t="s">
        <v>25</v>
      </c>
      <c r="G46" s="18">
        <v>200</v>
      </c>
      <c r="H46" s="14" t="s">
        <v>29</v>
      </c>
      <c r="I46" s="19" t="s">
        <v>127</v>
      </c>
      <c r="J46" s="20">
        <v>2129</v>
      </c>
      <c r="K46" s="23" t="s">
        <v>134</v>
      </c>
      <c r="L46" s="33"/>
      <c r="M46" s="20"/>
    </row>
    <row r="47" s="3" customFormat="1" ht="43" customHeight="1" spans="1:13">
      <c r="A47" s="50" t="s">
        <v>135</v>
      </c>
      <c r="B47" s="50" t="str">
        <f>_xlfn.DISPIMG("ID_E14B42F4E5204317B792390BAEA99801",1)</f>
        <v>=DISPIMG("ID_E14B42F4E5204317B792390BAEA99801",1)</v>
      </c>
      <c r="C47" s="30" t="s">
        <v>117</v>
      </c>
      <c r="D47" s="31"/>
      <c r="E47" s="32"/>
      <c r="F47" s="17" t="s">
        <v>118</v>
      </c>
      <c r="G47" s="51">
        <v>747</v>
      </c>
      <c r="H47" s="52" t="s">
        <v>136</v>
      </c>
      <c r="I47" s="19" t="s">
        <v>88</v>
      </c>
      <c r="J47" s="53">
        <v>5203</v>
      </c>
      <c r="K47" s="54" t="s">
        <v>137</v>
      </c>
      <c r="L47" s="33"/>
      <c r="M47" s="53"/>
    </row>
    <row r="48" s="3" customFormat="1" ht="44" customHeight="1" spans="1:13">
      <c r="A48" s="45" t="s">
        <v>138</v>
      </c>
      <c r="B48" s="45" t="str">
        <f>_xlfn.DISPIMG("ID_4B18EA82AB6E4C5B960853AB7881399C",1)</f>
        <v>=DISPIMG("ID_4B18EA82AB6E4C5B960853AB7881399C",1)</v>
      </c>
      <c r="C48" s="30" t="s">
        <v>117</v>
      </c>
      <c r="D48" s="31"/>
      <c r="E48" s="32"/>
      <c r="F48" s="17" t="s">
        <v>118</v>
      </c>
      <c r="G48" s="18">
        <v>747</v>
      </c>
      <c r="H48" s="52" t="s">
        <v>136</v>
      </c>
      <c r="I48" s="19" t="s">
        <v>88</v>
      </c>
      <c r="J48" s="20">
        <v>4458</v>
      </c>
      <c r="K48" s="23"/>
      <c r="L48" s="33"/>
      <c r="M48" s="20"/>
    </row>
    <row r="49" s="3" customFormat="1" ht="44" customHeight="1" spans="1:13">
      <c r="A49" s="45" t="s">
        <v>139</v>
      </c>
      <c r="B49" s="45" t="str">
        <f>_xlfn.DISPIMG("ID_4B18EA82AB6E4C5B960853AB7881399C",1)</f>
        <v>=DISPIMG("ID_4B18EA82AB6E4C5B960853AB7881399C",1)</v>
      </c>
      <c r="C49" s="30" t="s">
        <v>117</v>
      </c>
      <c r="D49" s="31"/>
      <c r="E49" s="32"/>
      <c r="F49" s="17" t="s">
        <v>118</v>
      </c>
      <c r="G49" s="18">
        <v>117</v>
      </c>
      <c r="H49" s="52" t="s">
        <v>136</v>
      </c>
      <c r="I49" s="19" t="s">
        <v>88</v>
      </c>
      <c r="J49" s="20">
        <v>790</v>
      </c>
      <c r="K49" s="23"/>
      <c r="L49" s="42"/>
      <c r="M49" s="20"/>
    </row>
  </sheetData>
  <mergeCells count="41">
    <mergeCell ref="C1:E1"/>
    <mergeCell ref="C3:E3"/>
    <mergeCell ref="C13:E13"/>
    <mergeCell ref="C14:E14"/>
    <mergeCell ref="C15:E15"/>
    <mergeCell ref="C16:E16"/>
    <mergeCell ref="C17:E17"/>
    <mergeCell ref="C18:E18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A27:A28"/>
    <mergeCell ref="A33:A34"/>
    <mergeCell ref="B27:B28"/>
    <mergeCell ref="B33:B34"/>
    <mergeCell ref="L4:L11"/>
    <mergeCell ref="L13:L35"/>
    <mergeCell ref="L39:L4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1" workbookViewId="0">
      <selection activeCell="L8" sqref="L8"/>
    </sheetView>
  </sheetViews>
  <sheetFormatPr defaultColWidth="9" defaultRowHeight="30" customHeight="1"/>
  <cols>
    <col min="1" max="1" width="18" customWidth="1"/>
    <col min="4" max="4" width="9" style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李真林</dc:creator>
  <cp:lastModifiedBy>路</cp:lastModifiedBy>
  <dcterms:created xsi:type="dcterms:W3CDTF">2023-05-12T11:15:00Z</dcterms:created>
  <dcterms:modified xsi:type="dcterms:W3CDTF">2026-04-08T06:58:50Z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4C0ADD32F406417C96956C95C9140968_13</vt:lpwstr>
  </property>
  <property fmtid="{D5CDD505-2E9C-101B-9397-08002B2CF9AE}" pid="4" name="CalculationRule">
    <vt:i4>0</vt:i4>
  </property>
</Properties>
</file>