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6.3开票" sheetId="19" r:id="rId1"/>
    <sheet name="Sheet1" sheetId="20" r:id="rId2"/>
    <sheet name="Sheet2" sheetId="21" r:id="rId3"/>
  </sheets>
  <definedNames>
    <definedName name="_xlnm._FilterDatabase" localSheetId="0" hidden="1">'6.3开票'!$A$2:$I$115</definedName>
    <definedName name="_xlnm._FilterDatabase" localSheetId="1" hidden="1">Sheet1!$A$1:$L$38</definedName>
    <definedName name="_xlnm.Print_Area" localSheetId="0">'6.3开票'!$A$1:$I$2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<sst xmlns="http://schemas.openxmlformats.org/spreadsheetml/2006/main" count="629" uniqueCount="173">
  <si>
    <r>
      <t>新鸿佳</t>
    </r>
    <r>
      <rPr>
        <b/>
        <sz val="16"/>
        <rFont val="Arial"/>
        <charset val="134"/>
      </rPr>
      <t>2025</t>
    </r>
    <r>
      <rPr>
        <b/>
        <sz val="16"/>
        <rFont val="宋体"/>
        <charset val="134"/>
      </rPr>
      <t>对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账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单</t>
    </r>
    <r>
      <rPr>
        <b/>
        <sz val="16"/>
        <rFont val="Arial"/>
        <charset val="134"/>
      </rPr>
      <t>-Recall</t>
    </r>
  </si>
  <si>
    <t>出货时间</t>
  </si>
  <si>
    <t>客户联系人</t>
  </si>
  <si>
    <r>
      <t>PO</t>
    </r>
    <r>
      <rPr>
        <sz val="10"/>
        <rFont val="宋体"/>
        <charset val="134"/>
      </rPr>
      <t>号</t>
    </r>
  </si>
  <si>
    <t>睿颢合同号</t>
  </si>
  <si>
    <t>款号</t>
  </si>
  <si>
    <t>品名</t>
  </si>
  <si>
    <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</si>
  <si>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t>单价</t>
  </si>
  <si>
    <r>
      <t>金额</t>
    </r>
    <r>
      <rPr>
        <sz val="10"/>
        <rFont val="Arial"/>
        <charset val="134"/>
      </rPr>
      <t>(RMB)</t>
    </r>
  </si>
  <si>
    <t>Max</t>
  </si>
  <si>
    <t>24596
24598
24599</t>
  </si>
  <si>
    <t>RBSKXHJ033
上浮1%</t>
  </si>
  <si>
    <t>PRADO 1152-710-401
Cambodia 女上 翻1</t>
  </si>
  <si>
    <t>白色吊牌HPBCGEN001-60*95mm</t>
  </si>
  <si>
    <t>同悦</t>
  </si>
  <si>
    <t>黑色吊绳 MRBCGEN004-320*1.5mm</t>
  </si>
  <si>
    <t>价格贴：黑色单价格BKSKR24003</t>
  </si>
  <si>
    <t>白色缎带洗标CLBCGEN003*4页-60*25mm（加页码）</t>
  </si>
  <si>
    <t>张赵平</t>
  </si>
  <si>
    <t>BKKBXM24002 白色缎带空白标（60*25mm）</t>
  </si>
  <si>
    <t>白织标-55*10mm
BERSHKA_LABEL_WHITE_07B(BKWOL24005)</t>
  </si>
  <si>
    <t>源艺</t>
  </si>
  <si>
    <t>RBSKXHJ036
上浮1%</t>
  </si>
  <si>
    <t>PRADO 1152-710-401/742
Cambodia 女上 翻2</t>
  </si>
  <si>
    <t>76711
76712
76713
77627
77640</t>
  </si>
  <si>
    <t>RBSKXHJ014
上浮1%</t>
  </si>
  <si>
    <t>JACOB 6373-710-712/800
Cambodia 男上 rfid</t>
  </si>
  <si>
    <t>白色吊牌HPBCRFI001-60*95mm-RFID LOGO</t>
  </si>
  <si>
    <t>价格贴：红 BKSKR24002 蓝 BKSKR24001</t>
  </si>
  <si>
    <t>白色织标WLBCRFI013-65*19mm-RFID</t>
  </si>
  <si>
    <t>余梅</t>
  </si>
  <si>
    <t>白色织标WLBCRFI013-65*19mm-RFID (1%免费损耗)</t>
  </si>
  <si>
    <t>白色织标WLBCRFI013-65*19mm-RFID(免费大货样)</t>
  </si>
  <si>
    <t>77628
77629</t>
  </si>
  <si>
    <t>RBSKXHJ040
上浮1%</t>
  </si>
  <si>
    <t>JACOB 6373-710-712/800
Cambodia 男上 rfid 翻1</t>
  </si>
  <si>
    <t>白色吊牌HPBCRFI001-60*95mm-RFID LOGO-77628</t>
  </si>
  <si>
    <t>黑色吊绳 MRBCGEN004-320*1.5mm-77628</t>
  </si>
  <si>
    <t>价格贴：红 BKSKR24002 蓝 BKSKR24001-77628</t>
  </si>
  <si>
    <t>78320
78322
78323
78324</t>
  </si>
  <si>
    <t>RBSKXHJ035
上浮1%</t>
  </si>
  <si>
    <t>MISTIC 5414-710-712/800/830
Cambodia 男下 rfid 翻1</t>
  </si>
  <si>
    <t>白色织标WLBCRFI015-65*19mm-RFID无产地</t>
  </si>
  <si>
    <t>小顾</t>
  </si>
  <si>
    <t>白色织标WLBCRFI015-65*19mm-RFID无产地 (1%免费损耗)</t>
  </si>
  <si>
    <t>白色织标WLBCGEN020(06B）-85*20mm</t>
  </si>
  <si>
    <t>1/2</t>
  </si>
  <si>
    <t>77573
77574
77575
77576</t>
  </si>
  <si>
    <t>RBSKXHJ025
上浮1%</t>
  </si>
  <si>
    <t>JIMMY 6265-710-406/711
Cambodia 女上</t>
  </si>
  <si>
    <t>4/8</t>
  </si>
  <si>
    <t>STRETCH小吊牌 (BKXDP24002)</t>
  </si>
  <si>
    <t>2</t>
  </si>
  <si>
    <t>78138
78139
78140</t>
  </si>
  <si>
    <t>RBSKXHJ031
上浮1%</t>
  </si>
  <si>
    <t>NEW GARDEA 6266-710-802/902
Cambodia 女上</t>
  </si>
  <si>
    <t>3/10</t>
  </si>
  <si>
    <t>76724
76725
76726</t>
  </si>
  <si>
    <t>RBSKXHJ021
上浮1%</t>
  </si>
  <si>
    <t>MODAL PANT 5415-710-505/800/830
Cambodia 男下 rfid</t>
  </si>
  <si>
    <t>4</t>
  </si>
  <si>
    <t>白色吊牌HPBCRFI001-60*95mm-RFID LOGO-重做</t>
  </si>
  <si>
    <t>腰卡（WTBCGEN127）-88*82mm</t>
  </si>
  <si>
    <t>价格贴：红 BKSKR24002 蓝 BKSKR24001-重做</t>
  </si>
  <si>
    <t>白色缎带洗标CLBCGEN003*2页-60*25mm（加页码）</t>
  </si>
  <si>
    <t>76721
76722
76723</t>
  </si>
  <si>
    <t>RBSKXHJ020
上浮1%</t>
  </si>
  <si>
    <t>MODAL SHIR 6372-710-505/800/830
Cambodia 男上 rfid</t>
  </si>
  <si>
    <t>4/8/9</t>
  </si>
  <si>
    <t>77623
77624
77625</t>
  </si>
  <si>
    <t>RBSKXHJ026
上浮1%</t>
  </si>
  <si>
    <t>MODAL SHIR 6372-710-505/800/830
Cambodia 男上 rfid 翻1</t>
  </si>
  <si>
    <t>80099
80100
80101</t>
  </si>
  <si>
    <t>RBSKXHJ051
上浮1%</t>
  </si>
  <si>
    <t>MODAL SHIR 6372-710-505/800/830
Cambodia 男上 rfid 翻2</t>
  </si>
  <si>
    <t>11</t>
  </si>
  <si>
    <t>缎带BSK警告标  ADBCGEN002-120*55mm-800色</t>
  </si>
  <si>
    <t>77127
77128</t>
  </si>
  <si>
    <t>RBSKXHJ016
上浮1%</t>
  </si>
  <si>
    <t>BODEGA 6376-710-700
Cambodia 男上 rfid</t>
  </si>
  <si>
    <t>5</t>
  </si>
  <si>
    <t>白色缎带洗标CLBCGEN003*5页-60*25mm（加页码）</t>
  </si>
  <si>
    <t>白色缎带洗标CLBCGEN003*1页-60*25mm（加页码）-重做</t>
  </si>
  <si>
    <t>77309
77310
77311
77312
77313
77314
77315
77316
77317</t>
  </si>
  <si>
    <t>RBSKXHJ019
上浮1%</t>
  </si>
  <si>
    <t>C.TAYLOR 5422-710-717/800/812
Cambodia 男下 rfid</t>
  </si>
  <si>
    <t>7</t>
  </si>
  <si>
    <t>黑色织标WLBCRFI016-65*19mm-RFID无产地</t>
  </si>
  <si>
    <t>9</t>
  </si>
  <si>
    <t>黑色织标WLBCRFI016-65*19mm-RFID无产地 (1%免费损耗)</t>
  </si>
  <si>
    <t>黑色织标WLBCRFI016-65*19mm-RFID无产地(免费大货样)</t>
  </si>
  <si>
    <t>23904
23905
23906
23907</t>
  </si>
  <si>
    <t>RBSKXHJ024
上浮1%</t>
  </si>
  <si>
    <t>KIMMY 6271-710-144/250/400
Cambodia 女上</t>
  </si>
  <si>
    <t>白色缎带洗标CLBCGEN003*4页-60*25mm（加页码）除250色</t>
  </si>
  <si>
    <t>78581
79113
79115
79116
79117</t>
  </si>
  <si>
    <t>RBSKXHJ048
上浮1%</t>
  </si>
  <si>
    <t>CROSS SHIR 6384-710-717/800/812
Cambodia 男上 RFID</t>
  </si>
  <si>
    <t>77217
76734</t>
  </si>
  <si>
    <t>RBSKXHJ017
上浮1%</t>
  </si>
  <si>
    <t>ATTICUS PANT 5416-710-800/812
Cambodia 男下 rfid</t>
  </si>
  <si>
    <t>78316
78317
78318
78319</t>
  </si>
  <si>
    <t>RBSKXHJ032
上浮1%</t>
  </si>
  <si>
    <t>ATTICUS PANT 5416-710-800/812
Cambodia 男下 rfid 翻1</t>
  </si>
  <si>
    <t>76731
76733</t>
  </si>
  <si>
    <t>RBSKXHJ023
上浮1%</t>
  </si>
  <si>
    <t>ATTICUS 6374-710-800/812
Cambodia 男上 rfid</t>
  </si>
  <si>
    <t>8</t>
  </si>
  <si>
    <t>RBSKXHJ034
上浮1%</t>
  </si>
  <si>
    <t>ATTICUS 6374-710-800/812
Cambodia 男上 rfid 翻1</t>
  </si>
  <si>
    <t>白色挂耳LPBCGEN001-8*13mm</t>
  </si>
  <si>
    <t>78854
78855</t>
  </si>
  <si>
    <t>RBSKXHJ041
上浮1%</t>
  </si>
  <si>
    <t>CASSIE 5852-710-711
Cambodia 女上</t>
  </si>
  <si>
    <t>多开</t>
  </si>
  <si>
    <t>部门</t>
  </si>
  <si>
    <t>业务员</t>
  </si>
  <si>
    <t>发票类型</t>
  </si>
  <si>
    <t>项目号</t>
  </si>
  <si>
    <t>运编号</t>
  </si>
  <si>
    <t>数量</t>
  </si>
  <si>
    <t>单位</t>
  </si>
  <si>
    <t>金额</t>
  </si>
  <si>
    <t>发票号码</t>
  </si>
  <si>
    <t>新鸿佳</t>
  </si>
  <si>
    <t>胡慧楠</t>
  </si>
  <si>
    <t>内销（辅料）</t>
  </si>
  <si>
    <t>PRADO</t>
  </si>
  <si>
    <t>24GNT071</t>
  </si>
  <si>
    <t>GNT250034</t>
  </si>
  <si>
    <t>主标</t>
  </si>
  <si>
    <t>个</t>
  </si>
  <si>
    <t>洗标</t>
  </si>
  <si>
    <t>JACOB</t>
  </si>
  <si>
    <t>24GNT054</t>
  </si>
  <si>
    <t>MISTIC</t>
  </si>
  <si>
    <t>24GNT053</t>
  </si>
  <si>
    <t>JIMMY</t>
  </si>
  <si>
    <t>24GNT065</t>
  </si>
  <si>
    <t>GNT250037</t>
  </si>
  <si>
    <t>GNT250039</t>
  </si>
  <si>
    <t>价格牌</t>
  </si>
  <si>
    <t>吊绳</t>
  </si>
  <si>
    <t>GADEA</t>
  </si>
  <si>
    <t>24GNT069</t>
  </si>
  <si>
    <t>MODAL PANT</t>
  </si>
  <si>
    <t>24GNT058</t>
  </si>
  <si>
    <t>GNT250042</t>
  </si>
  <si>
    <t>MODAL SHIRT</t>
  </si>
  <si>
    <t>24GNT057</t>
  </si>
  <si>
    <t>BODEGA</t>
  </si>
  <si>
    <t>24GNT060</t>
  </si>
  <si>
    <t>GNT250045</t>
  </si>
  <si>
    <t>标牌</t>
  </si>
  <si>
    <t>GNT250046</t>
  </si>
  <si>
    <t>CROSS TAYLOR</t>
  </si>
  <si>
    <t>24GNT063</t>
  </si>
  <si>
    <t>GNT250051</t>
  </si>
  <si>
    <t>KIMMY</t>
  </si>
  <si>
    <t>24GNT064</t>
  </si>
  <si>
    <t>CROSS SHIRT</t>
  </si>
  <si>
    <t>24GNT073</t>
  </si>
  <si>
    <t>ATTICUS SHIRT</t>
  </si>
  <si>
    <t>24GNT055</t>
  </si>
  <si>
    <t>GNT250055</t>
  </si>
  <si>
    <t>CASSIE</t>
  </si>
  <si>
    <t>25GNT120009</t>
  </si>
  <si>
    <t>GNT250052</t>
  </si>
  <si>
    <t>GNT250054</t>
  </si>
  <si>
    <t>GNT250057</t>
  </si>
  <si>
    <t>ATTICUS PANT</t>
  </si>
  <si>
    <t>24GNT056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</si>
</sst>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微软雅黑"/>
      <charset val="134"/>
    </font>
    <font>
      <b/>
      <u/>
      <sz val="11"/>
      <name val="微软雅黑"/>
      <charset val="134"/>
    </font>
    <font>
      <sz val="1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alignment horizontal="center" vertical="center"/>
    </xf>
    <xf numFmtId="0" fontId="33" fillId="0" borderId="0">
      <alignment horizontal="center" vertical="center"/>
    </xf>
    <xf numFmtId="0" fontId="33" fillId="0" borderId="0">
      <alignment horizontal="center"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horizontal="center"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4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49" fontId="4" fillId="4" borderId="0" xfId="0" applyNumberFormat="1" applyFont="1" applyFill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D9D9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zoomScaleSheetLayoutView="130" topLeftCell="A103" workbookViewId="0">
      <selection activeCell="I116" sqref="I116"/>
    </sheetView>
  </sheetViews>
  <sheetFormatPr defaultColWidth="8.72727272727273" defaultRowHeight="14"/>
  <cols>
    <col min="1" max="1" width="11.9090909090909" style="6" customWidth="1"/>
    <col min="2" max="2" width="8.43636363636364" style="6" customWidth="1"/>
    <col min="3" max="3" width="12.1818181818182" style="6" customWidth="1"/>
    <col min="4" max="4" width="16.8818181818182" style="6" customWidth="1"/>
    <col min="5" max="5" width="32.6363636363636" style="6" customWidth="1"/>
    <col min="6" max="6" width="66" style="6" customWidth="1"/>
    <col min="7" max="7" width="10.6454545454545" style="6" customWidth="1"/>
    <col min="8" max="8" width="8.95454545454546" style="6" customWidth="1"/>
    <col min="9" max="9" width="11.8090909090909" style="6" customWidth="1"/>
    <col min="10" max="10" width="11.8181818181818" style="6" customWidth="1"/>
    <col min="11" max="11" width="8.72727272727273" style="8"/>
    <col min="12" max="12" width="9.54545454545454" style="6"/>
    <col min="13" max="16384" width="8.72727272727273" style="6"/>
  </cols>
  <sheetData>
    <row r="1" ht="21" customHeight="1" spans="1:9">
      <c r="A1" s="9" t="s">
        <v>0</v>
      </c>
      <c r="B1" s="10"/>
      <c r="C1" s="10"/>
      <c r="D1" s="11"/>
      <c r="E1" s="10"/>
      <c r="F1" s="10"/>
      <c r="G1" s="10"/>
      <c r="H1" s="10"/>
      <c r="I1" s="10"/>
    </row>
    <row r="2" customHeight="1" spans="1:9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5" t="s">
        <v>7</v>
      </c>
      <c r="H2" s="16" t="s">
        <v>8</v>
      </c>
      <c r="I2" s="26" t="s">
        <v>9</v>
      </c>
    </row>
    <row r="3" s="6" customFormat="1" ht="16.5" spans="1:11">
      <c r="A3" s="17">
        <v>45761</v>
      </c>
      <c r="B3" s="17" t="s">
        <v>10</v>
      </c>
      <c r="C3" s="18" t="s">
        <v>11</v>
      </c>
      <c r="D3" s="19" t="s">
        <v>12</v>
      </c>
      <c r="E3" s="20" t="s">
        <v>13</v>
      </c>
      <c r="F3" s="21" t="s">
        <v>14</v>
      </c>
      <c r="G3" s="22">
        <v>25250</v>
      </c>
      <c r="H3" s="23">
        <v>0.274</v>
      </c>
      <c r="I3" s="27">
        <v>6918.5</v>
      </c>
      <c r="J3" s="22" t="s">
        <v>15</v>
      </c>
      <c r="K3" s="8">
        <v>3</v>
      </c>
    </row>
    <row r="4" s="6" customFormat="1" ht="16.5" spans="1:12">
      <c r="A4" s="17"/>
      <c r="B4" s="17"/>
      <c r="C4" s="18"/>
      <c r="D4" s="19"/>
      <c r="E4" s="20"/>
      <c r="F4" s="21" t="s">
        <v>16</v>
      </c>
      <c r="G4" s="22">
        <v>25250</v>
      </c>
      <c r="H4" s="23">
        <v>0.116</v>
      </c>
      <c r="I4" s="27">
        <v>2929</v>
      </c>
      <c r="J4" s="22"/>
      <c r="K4" s="8">
        <v>3</v>
      </c>
      <c r="L4" s="6">
        <v>1054.44</v>
      </c>
    </row>
    <row r="5" s="6" customFormat="1" ht="16.5" spans="1:11">
      <c r="A5" s="17"/>
      <c r="B5" s="17"/>
      <c r="C5" s="18"/>
      <c r="D5" s="19"/>
      <c r="E5" s="20"/>
      <c r="F5" s="21" t="s">
        <v>17</v>
      </c>
      <c r="G5" s="22">
        <v>25250</v>
      </c>
      <c r="H5" s="22">
        <v>0</v>
      </c>
      <c r="I5" s="27">
        <v>0</v>
      </c>
      <c r="J5" s="22"/>
      <c r="K5" s="8">
        <v>3</v>
      </c>
    </row>
    <row r="6" s="6" customFormat="1" ht="16.5" spans="1:11">
      <c r="A6" s="17"/>
      <c r="B6" s="17"/>
      <c r="C6" s="18"/>
      <c r="D6" s="19"/>
      <c r="E6" s="20"/>
      <c r="F6" s="21" t="s">
        <v>18</v>
      </c>
      <c r="G6" s="22">
        <v>141400</v>
      </c>
      <c r="H6" s="23">
        <v>0.042</v>
      </c>
      <c r="I6" s="27">
        <v>5938.8</v>
      </c>
      <c r="J6" s="22" t="s">
        <v>19</v>
      </c>
      <c r="K6" s="8">
        <v>1</v>
      </c>
    </row>
    <row r="7" s="6" customFormat="1" ht="16.5" spans="1:11">
      <c r="A7" s="17"/>
      <c r="B7" s="17"/>
      <c r="C7" s="18"/>
      <c r="D7" s="19"/>
      <c r="E7" s="20"/>
      <c r="F7" s="21" t="s">
        <v>20</v>
      </c>
      <c r="G7" s="22">
        <v>35350</v>
      </c>
      <c r="H7" s="23">
        <v>0.03</v>
      </c>
      <c r="I7" s="27">
        <v>1060.5</v>
      </c>
      <c r="J7" s="22"/>
      <c r="K7" s="8">
        <v>1</v>
      </c>
    </row>
    <row r="8" s="6" customFormat="1" ht="33" spans="1:11">
      <c r="A8" s="17"/>
      <c r="B8" s="17"/>
      <c r="C8" s="18"/>
      <c r="D8" s="19"/>
      <c r="E8" s="20"/>
      <c r="F8" s="21" t="s">
        <v>21</v>
      </c>
      <c r="G8" s="22">
        <v>35350</v>
      </c>
      <c r="H8" s="23">
        <v>0.105</v>
      </c>
      <c r="I8" s="27">
        <v>3711.75</v>
      </c>
      <c r="J8" s="22" t="s">
        <v>22</v>
      </c>
      <c r="K8" s="8">
        <v>1</v>
      </c>
    </row>
    <row r="9" s="6" customFormat="1" ht="16.5" spans="1:11">
      <c r="A9" s="17">
        <v>45763</v>
      </c>
      <c r="B9" s="17" t="s">
        <v>10</v>
      </c>
      <c r="C9" s="18">
        <v>24733</v>
      </c>
      <c r="D9" s="19" t="s">
        <v>23</v>
      </c>
      <c r="E9" s="20" t="s">
        <v>24</v>
      </c>
      <c r="F9" s="21" t="s">
        <v>14</v>
      </c>
      <c r="G9" s="22">
        <v>8080</v>
      </c>
      <c r="H9" s="23">
        <v>0.274</v>
      </c>
      <c r="I9" s="27">
        <v>2213.92</v>
      </c>
      <c r="J9" s="22" t="s">
        <v>15</v>
      </c>
      <c r="K9" s="8">
        <v>3</v>
      </c>
    </row>
    <row r="10" s="6" customFormat="1" ht="16.5" spans="1:11">
      <c r="A10" s="17"/>
      <c r="B10" s="17"/>
      <c r="C10" s="18"/>
      <c r="D10" s="19"/>
      <c r="E10" s="20"/>
      <c r="F10" s="21" t="s">
        <v>16</v>
      </c>
      <c r="G10" s="22">
        <v>8080</v>
      </c>
      <c r="H10" s="23">
        <v>0.116</v>
      </c>
      <c r="I10" s="27">
        <v>937.28</v>
      </c>
      <c r="J10" s="22"/>
      <c r="K10" s="8">
        <v>3</v>
      </c>
    </row>
    <row r="11" s="6" customFormat="1" ht="16.5" spans="1:11">
      <c r="A11" s="17"/>
      <c r="B11" s="17"/>
      <c r="C11" s="18"/>
      <c r="D11" s="19"/>
      <c r="E11" s="20"/>
      <c r="F11" s="21" t="s">
        <v>17</v>
      </c>
      <c r="G11" s="22">
        <v>8080</v>
      </c>
      <c r="H11" s="22">
        <v>0</v>
      </c>
      <c r="I11" s="27">
        <v>0</v>
      </c>
      <c r="J11" s="22"/>
      <c r="K11" s="8">
        <v>3</v>
      </c>
    </row>
    <row r="12" s="6" customFormat="1" ht="16.5" spans="1:11">
      <c r="A12" s="17"/>
      <c r="B12" s="17"/>
      <c r="C12" s="18"/>
      <c r="D12" s="19"/>
      <c r="E12" s="20"/>
      <c r="F12" s="21" t="s">
        <v>18</v>
      </c>
      <c r="G12" s="22">
        <v>32320</v>
      </c>
      <c r="H12" s="23">
        <v>0.042</v>
      </c>
      <c r="I12" s="27">
        <v>1357.44</v>
      </c>
      <c r="J12" s="22" t="s">
        <v>19</v>
      </c>
      <c r="K12" s="8">
        <v>1</v>
      </c>
    </row>
    <row r="13" s="6" customFormat="1" ht="16.5" spans="1:11">
      <c r="A13" s="17"/>
      <c r="B13" s="17"/>
      <c r="C13" s="18"/>
      <c r="D13" s="19"/>
      <c r="E13" s="20"/>
      <c r="F13" s="21" t="s">
        <v>20</v>
      </c>
      <c r="G13" s="22">
        <v>8080</v>
      </c>
      <c r="H13" s="23">
        <v>0.03</v>
      </c>
      <c r="I13" s="27">
        <v>242.4</v>
      </c>
      <c r="J13" s="22"/>
      <c r="K13" s="8">
        <v>1</v>
      </c>
    </row>
    <row r="14" s="6" customFormat="1" ht="33" spans="1:11">
      <c r="A14" s="17"/>
      <c r="B14" s="17"/>
      <c r="C14" s="18"/>
      <c r="D14" s="19"/>
      <c r="E14" s="20"/>
      <c r="F14" s="21" t="s">
        <v>21</v>
      </c>
      <c r="G14" s="22">
        <v>8080</v>
      </c>
      <c r="H14" s="23">
        <v>0.105</v>
      </c>
      <c r="I14" s="27">
        <v>848.4</v>
      </c>
      <c r="J14" s="22" t="s">
        <v>22</v>
      </c>
      <c r="K14" s="8">
        <v>1</v>
      </c>
    </row>
    <row r="15" s="7" customFormat="1" ht="16.5" spans="1:11">
      <c r="A15" s="17">
        <v>45723</v>
      </c>
      <c r="B15" s="17" t="s">
        <v>10</v>
      </c>
      <c r="C15" s="18" t="s">
        <v>25</v>
      </c>
      <c r="D15" s="19" t="s">
        <v>26</v>
      </c>
      <c r="E15" s="20" t="s">
        <v>27</v>
      </c>
      <c r="F15" s="21" t="s">
        <v>28</v>
      </c>
      <c r="G15" s="22">
        <v>51510</v>
      </c>
      <c r="H15" s="23">
        <v>0.294</v>
      </c>
      <c r="I15" s="27">
        <v>15143.94</v>
      </c>
      <c r="J15" s="22" t="s">
        <v>15</v>
      </c>
      <c r="K15" s="28">
        <v>6</v>
      </c>
    </row>
    <row r="16" s="7" customFormat="1" ht="16.5" spans="1:11">
      <c r="A16" s="17"/>
      <c r="B16" s="17"/>
      <c r="C16" s="18"/>
      <c r="D16" s="19"/>
      <c r="E16" s="20"/>
      <c r="F16" s="21" t="s">
        <v>16</v>
      </c>
      <c r="G16" s="22">
        <v>51510</v>
      </c>
      <c r="H16" s="23">
        <v>0.116</v>
      </c>
      <c r="I16" s="27">
        <v>5975.16</v>
      </c>
      <c r="J16" s="22"/>
      <c r="K16" s="28">
        <v>6</v>
      </c>
    </row>
    <row r="17" s="7" customFormat="1" ht="16.5" spans="1:11">
      <c r="A17" s="17"/>
      <c r="B17" s="17"/>
      <c r="C17" s="18"/>
      <c r="D17" s="19"/>
      <c r="E17" s="20"/>
      <c r="F17" s="21" t="s">
        <v>29</v>
      </c>
      <c r="G17" s="22">
        <v>51510</v>
      </c>
      <c r="H17" s="22">
        <v>0</v>
      </c>
      <c r="I17" s="27">
        <v>0</v>
      </c>
      <c r="J17" s="22"/>
      <c r="K17" s="28">
        <v>6</v>
      </c>
    </row>
    <row r="18" s="7" customFormat="1" ht="16.5" spans="1:11">
      <c r="A18" s="17"/>
      <c r="B18" s="17"/>
      <c r="C18" s="18"/>
      <c r="D18" s="19"/>
      <c r="E18" s="20"/>
      <c r="F18" s="21" t="s">
        <v>18</v>
      </c>
      <c r="G18" s="22">
        <v>206040</v>
      </c>
      <c r="H18" s="23">
        <v>0.042</v>
      </c>
      <c r="I18" s="27">
        <v>8653.68</v>
      </c>
      <c r="J18" s="22" t="s">
        <v>19</v>
      </c>
      <c r="K18" s="28">
        <v>1</v>
      </c>
    </row>
    <row r="19" s="6" customFormat="1" ht="16.5" spans="1:11">
      <c r="A19" s="17"/>
      <c r="B19" s="17"/>
      <c r="C19" s="18"/>
      <c r="D19" s="19"/>
      <c r="E19" s="20"/>
      <c r="F19" s="18" t="s">
        <v>20</v>
      </c>
      <c r="G19" s="24">
        <v>51510</v>
      </c>
      <c r="H19" s="25">
        <v>0.03</v>
      </c>
      <c r="I19" s="29">
        <v>1545.3</v>
      </c>
      <c r="J19" s="24"/>
      <c r="K19" s="8"/>
    </row>
    <row r="20" s="7" customFormat="1" ht="16.5" spans="1:11">
      <c r="A20" s="17"/>
      <c r="B20" s="17"/>
      <c r="C20" s="18"/>
      <c r="D20" s="19"/>
      <c r="E20" s="20"/>
      <c r="F20" s="21" t="s">
        <v>30</v>
      </c>
      <c r="G20" s="22">
        <v>51510</v>
      </c>
      <c r="H20" s="23">
        <v>0.85</v>
      </c>
      <c r="I20" s="27">
        <v>43783.5</v>
      </c>
      <c r="J20" s="22" t="s">
        <v>31</v>
      </c>
      <c r="K20" s="28">
        <v>1</v>
      </c>
    </row>
    <row r="21" s="7" customFormat="1" ht="16.5" spans="1:11">
      <c r="A21" s="17"/>
      <c r="B21" s="17"/>
      <c r="C21" s="18"/>
      <c r="D21" s="19"/>
      <c r="E21" s="20"/>
      <c r="F21" s="21" t="s">
        <v>32</v>
      </c>
      <c r="G21" s="22">
        <v>515</v>
      </c>
      <c r="H21" s="22">
        <v>0</v>
      </c>
      <c r="I21" s="27">
        <v>0</v>
      </c>
      <c r="J21" s="22"/>
      <c r="K21" s="28">
        <v>1</v>
      </c>
    </row>
    <row r="22" s="7" customFormat="1" ht="16.5" spans="1:11">
      <c r="A22" s="17"/>
      <c r="B22" s="17"/>
      <c r="C22" s="18"/>
      <c r="D22" s="19"/>
      <c r="E22" s="20"/>
      <c r="F22" s="21" t="s">
        <v>33</v>
      </c>
      <c r="G22" s="22">
        <v>50</v>
      </c>
      <c r="H22" s="23">
        <v>0</v>
      </c>
      <c r="I22" s="27">
        <v>0</v>
      </c>
      <c r="J22" s="22"/>
      <c r="K22" s="28">
        <v>1</v>
      </c>
    </row>
    <row r="23" s="7" customFormat="1" ht="16.5" spans="1:11">
      <c r="A23" s="17">
        <v>45768</v>
      </c>
      <c r="B23" s="17" t="s">
        <v>10</v>
      </c>
      <c r="C23" s="18" t="s">
        <v>34</v>
      </c>
      <c r="D23" s="19" t="s">
        <v>35</v>
      </c>
      <c r="E23" s="20" t="s">
        <v>36</v>
      </c>
      <c r="F23" s="21" t="s">
        <v>37</v>
      </c>
      <c r="G23" s="22">
        <v>5555</v>
      </c>
      <c r="H23" s="23">
        <v>0.294</v>
      </c>
      <c r="I23" s="27">
        <v>1633.17</v>
      </c>
      <c r="J23" s="22" t="s">
        <v>15</v>
      </c>
      <c r="K23" s="28">
        <v>6</v>
      </c>
    </row>
    <row r="24" s="7" customFormat="1" ht="16.5" spans="1:11">
      <c r="A24" s="17"/>
      <c r="B24" s="17"/>
      <c r="C24" s="18"/>
      <c r="D24" s="19"/>
      <c r="E24" s="20"/>
      <c r="F24" s="21" t="s">
        <v>38</v>
      </c>
      <c r="G24" s="22">
        <v>5555</v>
      </c>
      <c r="H24" s="23">
        <v>0.116</v>
      </c>
      <c r="I24" s="27">
        <v>644.38</v>
      </c>
      <c r="J24" s="22"/>
      <c r="K24" s="28">
        <v>6</v>
      </c>
    </row>
    <row r="25" s="7" customFormat="1" ht="16.5" spans="1:11">
      <c r="A25" s="17"/>
      <c r="B25" s="17"/>
      <c r="C25" s="18"/>
      <c r="D25" s="19"/>
      <c r="E25" s="20"/>
      <c r="F25" s="21" t="s">
        <v>39</v>
      </c>
      <c r="G25" s="22">
        <v>5555</v>
      </c>
      <c r="H25" s="22">
        <v>0</v>
      </c>
      <c r="I25" s="27">
        <v>0</v>
      </c>
      <c r="J25" s="22"/>
      <c r="K25" s="28">
        <v>6</v>
      </c>
    </row>
    <row r="26" s="7" customFormat="1" ht="16.5" spans="1:11">
      <c r="A26" s="17"/>
      <c r="B26" s="17"/>
      <c r="C26" s="18"/>
      <c r="D26" s="19"/>
      <c r="E26" s="20"/>
      <c r="F26" s="21" t="s">
        <v>18</v>
      </c>
      <c r="G26" s="22">
        <v>44440</v>
      </c>
      <c r="H26" s="23">
        <v>0.042</v>
      </c>
      <c r="I26" s="27">
        <v>1866.48</v>
      </c>
      <c r="J26" s="22" t="s">
        <v>19</v>
      </c>
      <c r="K26" s="28">
        <v>11</v>
      </c>
    </row>
    <row r="27" s="7" customFormat="1" ht="16.5" spans="1:11">
      <c r="A27" s="17"/>
      <c r="B27" s="17"/>
      <c r="C27" s="18"/>
      <c r="D27" s="19"/>
      <c r="E27" s="20"/>
      <c r="F27" s="21" t="s">
        <v>20</v>
      </c>
      <c r="G27" s="22">
        <v>11110</v>
      </c>
      <c r="H27" s="23">
        <v>0.03</v>
      </c>
      <c r="I27" s="27">
        <v>333.3</v>
      </c>
      <c r="J27" s="22"/>
      <c r="K27" s="28">
        <v>11</v>
      </c>
    </row>
    <row r="28" s="7" customFormat="1" ht="16.5" spans="1:11">
      <c r="A28" s="17"/>
      <c r="B28" s="17"/>
      <c r="C28" s="18"/>
      <c r="D28" s="19"/>
      <c r="E28" s="20"/>
      <c r="F28" s="21" t="s">
        <v>30</v>
      </c>
      <c r="G28" s="22">
        <v>11110</v>
      </c>
      <c r="H28" s="23">
        <v>0.85</v>
      </c>
      <c r="I28" s="27">
        <v>9443.5</v>
      </c>
      <c r="J28" s="22" t="s">
        <v>31</v>
      </c>
      <c r="K28" s="28">
        <v>11</v>
      </c>
    </row>
    <row r="29" s="7" customFormat="1" ht="16.5" spans="1:11">
      <c r="A29" s="17"/>
      <c r="B29" s="17"/>
      <c r="C29" s="18"/>
      <c r="D29" s="19"/>
      <c r="E29" s="20"/>
      <c r="F29" s="21" t="s">
        <v>32</v>
      </c>
      <c r="G29" s="22">
        <v>111</v>
      </c>
      <c r="H29" s="22">
        <v>0</v>
      </c>
      <c r="I29" s="27">
        <v>0</v>
      </c>
      <c r="J29" s="22"/>
      <c r="K29" s="28">
        <v>11</v>
      </c>
    </row>
    <row r="30" s="6" customFormat="1" ht="16.5" spans="1:11">
      <c r="A30" s="17">
        <v>45762</v>
      </c>
      <c r="B30" s="17" t="s">
        <v>10</v>
      </c>
      <c r="C30" s="18" t="s">
        <v>40</v>
      </c>
      <c r="D30" s="19" t="s">
        <v>41</v>
      </c>
      <c r="E30" s="20" t="s">
        <v>42</v>
      </c>
      <c r="F30" s="21" t="s">
        <v>18</v>
      </c>
      <c r="G30" s="22">
        <v>105040</v>
      </c>
      <c r="H30" s="23">
        <v>0.042</v>
      </c>
      <c r="I30" s="27">
        <v>4411.68</v>
      </c>
      <c r="J30" s="22" t="s">
        <v>19</v>
      </c>
      <c r="K30" s="8">
        <v>1</v>
      </c>
    </row>
    <row r="31" s="6" customFormat="1" ht="16.5" spans="1:11">
      <c r="A31" s="17"/>
      <c r="B31" s="17"/>
      <c r="C31" s="18"/>
      <c r="D31" s="19"/>
      <c r="E31" s="20"/>
      <c r="F31" s="21" t="s">
        <v>43</v>
      </c>
      <c r="G31" s="22">
        <v>26260</v>
      </c>
      <c r="H31" s="23">
        <v>0.85</v>
      </c>
      <c r="I31" s="27">
        <v>22321</v>
      </c>
      <c r="J31" s="22" t="s">
        <v>44</v>
      </c>
      <c r="K31" s="8">
        <v>1</v>
      </c>
    </row>
    <row r="32" s="6" customFormat="1" ht="16.5" spans="1:11">
      <c r="A32" s="17"/>
      <c r="B32" s="17"/>
      <c r="C32" s="18"/>
      <c r="D32" s="19"/>
      <c r="E32" s="20"/>
      <c r="F32" s="21" t="s">
        <v>45</v>
      </c>
      <c r="G32" s="22">
        <v>263</v>
      </c>
      <c r="H32" s="23">
        <v>0</v>
      </c>
      <c r="I32" s="27">
        <v>0</v>
      </c>
      <c r="J32" s="22"/>
      <c r="K32" s="8">
        <v>1</v>
      </c>
    </row>
    <row r="33" s="6" customFormat="1" ht="16.5" spans="1:11">
      <c r="A33" s="17"/>
      <c r="B33" s="17"/>
      <c r="C33" s="18"/>
      <c r="D33" s="19"/>
      <c r="E33" s="20"/>
      <c r="F33" s="21" t="s">
        <v>46</v>
      </c>
      <c r="G33" s="22">
        <v>26260</v>
      </c>
      <c r="H33" s="23">
        <v>0.158</v>
      </c>
      <c r="I33" s="27">
        <v>4149.08</v>
      </c>
      <c r="J33" s="22" t="s">
        <v>22</v>
      </c>
      <c r="K33" s="8" t="s">
        <v>47</v>
      </c>
    </row>
    <row r="34" s="6" customFormat="1" ht="16.5" spans="1:12">
      <c r="A34" s="17">
        <v>45747</v>
      </c>
      <c r="B34" s="17" t="s">
        <v>10</v>
      </c>
      <c r="C34" s="18" t="s">
        <v>48</v>
      </c>
      <c r="D34" s="19" t="s">
        <v>49</v>
      </c>
      <c r="E34" s="20" t="s">
        <v>50</v>
      </c>
      <c r="F34" s="21" t="s">
        <v>14</v>
      </c>
      <c r="G34" s="22">
        <v>60600</v>
      </c>
      <c r="H34" s="23">
        <v>0.24</v>
      </c>
      <c r="I34" s="27">
        <f>G34*H34</f>
        <v>14544</v>
      </c>
      <c r="J34" s="22" t="s">
        <v>15</v>
      </c>
      <c r="K34" s="8" t="s">
        <v>51</v>
      </c>
      <c r="L34" s="30">
        <f>27189.2-28603.2</f>
        <v>-1414</v>
      </c>
    </row>
    <row r="35" s="6" customFormat="1" ht="16.5" spans="1:11">
      <c r="A35" s="17"/>
      <c r="B35" s="17"/>
      <c r="C35" s="18"/>
      <c r="D35" s="19"/>
      <c r="E35" s="20"/>
      <c r="F35" s="21" t="s">
        <v>52</v>
      </c>
      <c r="G35" s="22">
        <v>60600</v>
      </c>
      <c r="H35" s="23">
        <v>0.116</v>
      </c>
      <c r="I35" s="27">
        <f>G35*H35</f>
        <v>7029.6</v>
      </c>
      <c r="J35" s="22"/>
      <c r="K35" s="8" t="s">
        <v>51</v>
      </c>
    </row>
    <row r="36" s="6" customFormat="1" ht="16.5" spans="1:11">
      <c r="A36" s="17"/>
      <c r="B36" s="17"/>
      <c r="C36" s="18"/>
      <c r="D36" s="19"/>
      <c r="E36" s="20"/>
      <c r="F36" s="21" t="s">
        <v>16</v>
      </c>
      <c r="G36" s="22">
        <v>60600</v>
      </c>
      <c r="H36" s="23">
        <v>0.116</v>
      </c>
      <c r="I36" s="27">
        <f t="shared" ref="I36:I60" si="0">G36*H36</f>
        <v>7029.6</v>
      </c>
      <c r="J36" s="22"/>
      <c r="K36" s="8" t="s">
        <v>51</v>
      </c>
    </row>
    <row r="37" s="6" customFormat="1" ht="16.5" spans="1:11">
      <c r="A37" s="17"/>
      <c r="B37" s="17"/>
      <c r="C37" s="18"/>
      <c r="D37" s="19"/>
      <c r="E37" s="20"/>
      <c r="F37" s="21" t="s">
        <v>29</v>
      </c>
      <c r="G37" s="22">
        <v>60600</v>
      </c>
      <c r="H37" s="22">
        <v>0</v>
      </c>
      <c r="I37" s="27">
        <f t="shared" si="0"/>
        <v>0</v>
      </c>
      <c r="J37" s="22"/>
      <c r="K37" s="8" t="s">
        <v>51</v>
      </c>
    </row>
    <row r="38" s="6" customFormat="1" ht="16.5" spans="1:11">
      <c r="A38" s="17"/>
      <c r="B38" s="17"/>
      <c r="C38" s="18"/>
      <c r="D38" s="19"/>
      <c r="E38" s="20"/>
      <c r="F38" s="21" t="s">
        <v>18</v>
      </c>
      <c r="G38" s="22">
        <v>242400</v>
      </c>
      <c r="H38" s="23">
        <v>0.042</v>
      </c>
      <c r="I38" s="27">
        <f t="shared" si="0"/>
        <v>10180.8</v>
      </c>
      <c r="J38" s="22" t="s">
        <v>19</v>
      </c>
      <c r="K38" s="8" t="s">
        <v>53</v>
      </c>
    </row>
    <row r="39" s="6" customFormat="1" ht="16.5" spans="1:11">
      <c r="A39" s="17"/>
      <c r="B39" s="17"/>
      <c r="C39" s="18"/>
      <c r="D39" s="19"/>
      <c r="E39" s="20"/>
      <c r="F39" s="21" t="s">
        <v>20</v>
      </c>
      <c r="G39" s="22">
        <v>60600</v>
      </c>
      <c r="H39" s="23">
        <v>0.03</v>
      </c>
      <c r="I39" s="27">
        <f t="shared" si="0"/>
        <v>1818</v>
      </c>
      <c r="J39" s="22"/>
      <c r="K39" s="8" t="s">
        <v>53</v>
      </c>
    </row>
    <row r="40" s="6" customFormat="1" ht="33" spans="1:11">
      <c r="A40" s="17"/>
      <c r="B40" s="17"/>
      <c r="C40" s="18"/>
      <c r="D40" s="19"/>
      <c r="E40" s="20"/>
      <c r="F40" s="21" t="s">
        <v>21</v>
      </c>
      <c r="G40" s="22">
        <v>60600</v>
      </c>
      <c r="H40" s="23">
        <v>0.105</v>
      </c>
      <c r="I40" s="27">
        <f t="shared" si="0"/>
        <v>6363</v>
      </c>
      <c r="J40" s="22" t="s">
        <v>22</v>
      </c>
      <c r="K40" s="8" t="s">
        <v>53</v>
      </c>
    </row>
    <row r="41" s="6" customFormat="1" ht="16.5" spans="1:11">
      <c r="A41" s="17">
        <v>45758</v>
      </c>
      <c r="B41" s="17" t="s">
        <v>10</v>
      </c>
      <c r="C41" s="18" t="s">
        <v>54</v>
      </c>
      <c r="D41" s="19" t="s">
        <v>55</v>
      </c>
      <c r="E41" s="20" t="s">
        <v>56</v>
      </c>
      <c r="F41" s="21" t="s">
        <v>14</v>
      </c>
      <c r="G41" s="22">
        <f t="shared" ref="G41:G43" si="1">53000*1.01</f>
        <v>53530</v>
      </c>
      <c r="H41" s="23">
        <v>0.294</v>
      </c>
      <c r="I41" s="27">
        <f t="shared" si="0"/>
        <v>15737.82</v>
      </c>
      <c r="J41" s="22" t="s">
        <v>15</v>
      </c>
      <c r="K41" s="8" t="s">
        <v>57</v>
      </c>
    </row>
    <row r="42" s="6" customFormat="1" ht="16.5" spans="1:11">
      <c r="A42" s="17"/>
      <c r="B42" s="17"/>
      <c r="C42" s="18"/>
      <c r="D42" s="19"/>
      <c r="E42" s="20"/>
      <c r="F42" s="21" t="s">
        <v>16</v>
      </c>
      <c r="G42" s="22">
        <f t="shared" si="1"/>
        <v>53530</v>
      </c>
      <c r="H42" s="23">
        <v>0.116</v>
      </c>
      <c r="I42" s="27">
        <f t="shared" si="0"/>
        <v>6209.48</v>
      </c>
      <c r="J42" s="22"/>
      <c r="K42" s="8" t="s">
        <v>57</v>
      </c>
    </row>
    <row r="43" s="6" customFormat="1" ht="16.5" spans="1:11">
      <c r="A43" s="17"/>
      <c r="B43" s="17"/>
      <c r="C43" s="18"/>
      <c r="D43" s="19"/>
      <c r="E43" s="20"/>
      <c r="F43" s="21" t="s">
        <v>29</v>
      </c>
      <c r="G43" s="22">
        <f t="shared" si="1"/>
        <v>53530</v>
      </c>
      <c r="H43" s="22">
        <v>0</v>
      </c>
      <c r="I43" s="27">
        <f t="shared" si="0"/>
        <v>0</v>
      </c>
      <c r="J43" s="22"/>
      <c r="K43" s="8" t="s">
        <v>57</v>
      </c>
    </row>
    <row r="44" s="6" customFormat="1" ht="16.5" spans="1:11">
      <c r="A44" s="17">
        <v>45741</v>
      </c>
      <c r="B44" s="17" t="s">
        <v>10</v>
      </c>
      <c r="C44" s="18" t="s">
        <v>58</v>
      </c>
      <c r="D44" s="19" t="s">
        <v>59</v>
      </c>
      <c r="E44" s="20" t="s">
        <v>60</v>
      </c>
      <c r="F44" s="21" t="s">
        <v>28</v>
      </c>
      <c r="G44" s="22">
        <f t="shared" ref="G44:G49" si="2">42000*1.01</f>
        <v>42420</v>
      </c>
      <c r="H44" s="23">
        <v>0.294</v>
      </c>
      <c r="I44" s="27">
        <f t="shared" si="0"/>
        <v>12471.48</v>
      </c>
      <c r="J44" s="22" t="s">
        <v>15</v>
      </c>
      <c r="K44" s="8" t="s">
        <v>61</v>
      </c>
    </row>
    <row r="45" s="6" customFormat="1" ht="16.5" spans="1:11">
      <c r="A45" s="17"/>
      <c r="B45" s="17"/>
      <c r="C45" s="18"/>
      <c r="D45" s="19"/>
      <c r="E45" s="20"/>
      <c r="F45" s="18" t="s">
        <v>62</v>
      </c>
      <c r="G45" s="24">
        <v>42420</v>
      </c>
      <c r="H45" s="25">
        <v>0.294</v>
      </c>
      <c r="I45" s="29">
        <f t="shared" si="0"/>
        <v>12471.48</v>
      </c>
      <c r="J45" s="22"/>
      <c r="K45" s="8"/>
    </row>
    <row r="46" s="6" customFormat="1" ht="16.5" spans="1:11">
      <c r="A46" s="17"/>
      <c r="B46" s="17"/>
      <c r="C46" s="18"/>
      <c r="D46" s="19"/>
      <c r="E46" s="20"/>
      <c r="F46" s="21" t="s">
        <v>63</v>
      </c>
      <c r="G46" s="22">
        <f t="shared" si="2"/>
        <v>42420</v>
      </c>
      <c r="H46" s="23">
        <v>0.2</v>
      </c>
      <c r="I46" s="27">
        <f t="shared" si="0"/>
        <v>8484</v>
      </c>
      <c r="J46" s="22"/>
      <c r="K46" s="8" t="s">
        <v>61</v>
      </c>
    </row>
    <row r="47" s="6" customFormat="1" ht="16.5" spans="1:11">
      <c r="A47" s="17"/>
      <c r="B47" s="17"/>
      <c r="C47" s="18"/>
      <c r="D47" s="19"/>
      <c r="E47" s="20"/>
      <c r="F47" s="21" t="s">
        <v>16</v>
      </c>
      <c r="G47" s="22">
        <f t="shared" si="2"/>
        <v>42420</v>
      </c>
      <c r="H47" s="23">
        <v>0.116</v>
      </c>
      <c r="I47" s="27">
        <f t="shared" si="0"/>
        <v>4920.72</v>
      </c>
      <c r="J47" s="22"/>
      <c r="K47" s="8" t="s">
        <v>61</v>
      </c>
    </row>
    <row r="48" s="6" customFormat="1" ht="16.5" spans="1:11">
      <c r="A48" s="17"/>
      <c r="B48" s="17"/>
      <c r="C48" s="18"/>
      <c r="D48" s="19"/>
      <c r="E48" s="20"/>
      <c r="F48" s="18" t="s">
        <v>64</v>
      </c>
      <c r="G48" s="24">
        <f t="shared" si="2"/>
        <v>42420</v>
      </c>
      <c r="H48" s="25">
        <v>0</v>
      </c>
      <c r="I48" s="29">
        <f t="shared" si="0"/>
        <v>0</v>
      </c>
      <c r="J48" s="22"/>
      <c r="K48" s="8"/>
    </row>
    <row r="49" s="6" customFormat="1" ht="16" customHeight="1" spans="1:11">
      <c r="A49" s="17"/>
      <c r="B49" s="17"/>
      <c r="C49" s="18"/>
      <c r="D49" s="19"/>
      <c r="E49" s="20"/>
      <c r="F49" s="21" t="s">
        <v>29</v>
      </c>
      <c r="G49" s="22">
        <f t="shared" si="2"/>
        <v>42420</v>
      </c>
      <c r="H49" s="22">
        <v>0</v>
      </c>
      <c r="I49" s="27">
        <f t="shared" si="0"/>
        <v>0</v>
      </c>
      <c r="J49" s="22"/>
      <c r="K49" s="8" t="s">
        <v>61</v>
      </c>
    </row>
    <row r="50" s="6" customFormat="1" ht="16.5" spans="1:11">
      <c r="A50" s="17"/>
      <c r="B50" s="17"/>
      <c r="C50" s="18"/>
      <c r="D50" s="19"/>
      <c r="E50" s="20"/>
      <c r="F50" s="18" t="s">
        <v>65</v>
      </c>
      <c r="G50" s="24">
        <f>34000*1.01*2</f>
        <v>68680</v>
      </c>
      <c r="H50" s="25">
        <v>0.042</v>
      </c>
      <c r="I50" s="29">
        <f t="shared" si="0"/>
        <v>2884.56</v>
      </c>
      <c r="J50" s="24" t="s">
        <v>19</v>
      </c>
      <c r="K50" s="8"/>
    </row>
    <row r="51" s="6" customFormat="1" ht="16.5" spans="1:11">
      <c r="A51" s="17">
        <v>45741</v>
      </c>
      <c r="B51" s="17" t="s">
        <v>10</v>
      </c>
      <c r="C51" s="18" t="s">
        <v>66</v>
      </c>
      <c r="D51" s="19" t="s">
        <v>67</v>
      </c>
      <c r="E51" s="20" t="s">
        <v>68</v>
      </c>
      <c r="F51" s="21" t="s">
        <v>28</v>
      </c>
      <c r="G51" s="22">
        <v>50500</v>
      </c>
      <c r="H51" s="23">
        <v>0.294</v>
      </c>
      <c r="I51" s="27">
        <v>14847</v>
      </c>
      <c r="J51" s="22" t="s">
        <v>15</v>
      </c>
      <c r="K51" s="8" t="s">
        <v>69</v>
      </c>
    </row>
    <row r="52" s="6" customFormat="1" ht="16.5" spans="1:11">
      <c r="A52" s="17"/>
      <c r="B52" s="17"/>
      <c r="C52" s="18"/>
      <c r="D52" s="19"/>
      <c r="E52" s="20"/>
      <c r="F52" s="18" t="s">
        <v>62</v>
      </c>
      <c r="G52" s="24">
        <v>42420</v>
      </c>
      <c r="H52" s="25">
        <v>0.294</v>
      </c>
      <c r="I52" s="29">
        <v>12471.48</v>
      </c>
      <c r="J52" s="22"/>
      <c r="K52" s="8" t="s">
        <v>69</v>
      </c>
    </row>
    <row r="53" s="6" customFormat="1" ht="16.5" spans="1:11">
      <c r="A53" s="17"/>
      <c r="B53" s="17"/>
      <c r="C53" s="18"/>
      <c r="D53" s="19"/>
      <c r="E53" s="20"/>
      <c r="F53" s="21" t="s">
        <v>16</v>
      </c>
      <c r="G53" s="22">
        <v>50500</v>
      </c>
      <c r="H53" s="23">
        <v>0.116</v>
      </c>
      <c r="I53" s="27">
        <v>5858</v>
      </c>
      <c r="J53" s="22"/>
      <c r="K53" s="8" t="s">
        <v>69</v>
      </c>
    </row>
    <row r="54" s="6" customFormat="1" ht="16.5" spans="1:11">
      <c r="A54" s="17"/>
      <c r="B54" s="17"/>
      <c r="C54" s="18"/>
      <c r="D54" s="19"/>
      <c r="E54" s="20"/>
      <c r="F54" s="18" t="s">
        <v>64</v>
      </c>
      <c r="G54" s="24">
        <v>42420</v>
      </c>
      <c r="H54" s="25">
        <v>0</v>
      </c>
      <c r="I54" s="29">
        <v>0</v>
      </c>
      <c r="J54" s="22"/>
      <c r="K54" s="8" t="s">
        <v>69</v>
      </c>
    </row>
    <row r="55" s="6" customFormat="1" ht="16.5" spans="1:11">
      <c r="A55" s="17"/>
      <c r="B55" s="17"/>
      <c r="C55" s="18"/>
      <c r="D55" s="19"/>
      <c r="E55" s="20"/>
      <c r="F55" s="21" t="s">
        <v>29</v>
      </c>
      <c r="G55" s="22">
        <v>50500</v>
      </c>
      <c r="H55" s="22">
        <v>0</v>
      </c>
      <c r="I55" s="27">
        <v>0</v>
      </c>
      <c r="J55" s="22"/>
      <c r="K55" s="8" t="s">
        <v>69</v>
      </c>
    </row>
    <row r="56" s="6" customFormat="1" ht="16.5" spans="1:11">
      <c r="A56" s="17">
        <v>45750</v>
      </c>
      <c r="B56" s="17" t="s">
        <v>10</v>
      </c>
      <c r="C56" s="18" t="s">
        <v>70</v>
      </c>
      <c r="D56" s="19" t="s">
        <v>71</v>
      </c>
      <c r="E56" s="20" t="s">
        <v>72</v>
      </c>
      <c r="F56" s="21" t="s">
        <v>28</v>
      </c>
      <c r="G56" s="22">
        <v>21412</v>
      </c>
      <c r="H56" s="23">
        <v>0.294</v>
      </c>
      <c r="I56" s="27">
        <v>6295.128</v>
      </c>
      <c r="J56" s="22" t="s">
        <v>15</v>
      </c>
      <c r="K56" s="8" t="s">
        <v>69</v>
      </c>
    </row>
    <row r="57" s="6" customFormat="1" ht="16.5" spans="1:11">
      <c r="A57" s="17"/>
      <c r="B57" s="17"/>
      <c r="C57" s="18"/>
      <c r="D57" s="19"/>
      <c r="E57" s="20"/>
      <c r="F57" s="21" t="s">
        <v>16</v>
      </c>
      <c r="G57" s="22">
        <v>21412</v>
      </c>
      <c r="H57" s="23">
        <v>0.116</v>
      </c>
      <c r="I57" s="27">
        <v>2483.792</v>
      </c>
      <c r="J57" s="22"/>
      <c r="K57" s="8" t="s">
        <v>69</v>
      </c>
    </row>
    <row r="58" s="6" customFormat="1" ht="16.5" spans="1:11">
      <c r="A58" s="17"/>
      <c r="B58" s="17"/>
      <c r="C58" s="18"/>
      <c r="D58" s="19"/>
      <c r="E58" s="20"/>
      <c r="F58" s="21" t="s">
        <v>29</v>
      </c>
      <c r="G58" s="22">
        <v>21412</v>
      </c>
      <c r="H58" s="22">
        <v>0</v>
      </c>
      <c r="I58" s="27">
        <v>0</v>
      </c>
      <c r="J58" s="22"/>
      <c r="K58" s="8" t="s">
        <v>69</v>
      </c>
    </row>
    <row r="59" s="6" customFormat="1" ht="16.5" spans="1:11">
      <c r="A59" s="17">
        <v>45786</v>
      </c>
      <c r="B59" s="17" t="s">
        <v>10</v>
      </c>
      <c r="C59" s="18" t="s">
        <v>73</v>
      </c>
      <c r="D59" s="19" t="s">
        <v>74</v>
      </c>
      <c r="E59" s="20" t="s">
        <v>75</v>
      </c>
      <c r="F59" s="21" t="s">
        <v>28</v>
      </c>
      <c r="G59" s="22">
        <v>10100</v>
      </c>
      <c r="H59" s="23">
        <v>0.294</v>
      </c>
      <c r="I59" s="27">
        <v>2969.4</v>
      </c>
      <c r="J59" s="22" t="s">
        <v>15</v>
      </c>
      <c r="K59" s="8" t="s">
        <v>76</v>
      </c>
    </row>
    <row r="60" s="6" customFormat="1" ht="16.5" spans="1:11">
      <c r="A60" s="17"/>
      <c r="B60" s="17"/>
      <c r="C60" s="18"/>
      <c r="D60" s="19"/>
      <c r="E60" s="20"/>
      <c r="F60" s="21" t="s">
        <v>16</v>
      </c>
      <c r="G60" s="22">
        <v>10100</v>
      </c>
      <c r="H60" s="23">
        <v>0.116</v>
      </c>
      <c r="I60" s="27">
        <v>1171.6</v>
      </c>
      <c r="J60" s="22"/>
      <c r="K60" s="8" t="s">
        <v>76</v>
      </c>
    </row>
    <row r="61" s="6" customFormat="1" ht="16.5" spans="1:11">
      <c r="A61" s="17"/>
      <c r="B61" s="17"/>
      <c r="C61" s="18"/>
      <c r="D61" s="19"/>
      <c r="E61" s="20"/>
      <c r="F61" s="21" t="s">
        <v>29</v>
      </c>
      <c r="G61" s="22">
        <v>10100</v>
      </c>
      <c r="H61" s="22">
        <v>0</v>
      </c>
      <c r="I61" s="27">
        <v>0</v>
      </c>
      <c r="J61" s="22"/>
      <c r="K61" s="8" t="s">
        <v>76</v>
      </c>
    </row>
    <row r="62" s="6" customFormat="1" ht="16.5" spans="1:11">
      <c r="A62" s="17"/>
      <c r="B62" s="17"/>
      <c r="C62" s="18"/>
      <c r="D62" s="19"/>
      <c r="E62" s="20"/>
      <c r="F62" s="21" t="s">
        <v>18</v>
      </c>
      <c r="G62" s="22">
        <v>40400</v>
      </c>
      <c r="H62" s="23">
        <v>0.042</v>
      </c>
      <c r="I62" s="27">
        <v>1696.8</v>
      </c>
      <c r="J62" s="22" t="s">
        <v>19</v>
      </c>
      <c r="K62" s="8" t="s">
        <v>76</v>
      </c>
    </row>
    <row r="63" s="6" customFormat="1" ht="16.5" spans="1:11">
      <c r="A63" s="17"/>
      <c r="B63" s="17"/>
      <c r="C63" s="18"/>
      <c r="D63" s="19"/>
      <c r="E63" s="20"/>
      <c r="F63" s="21" t="s">
        <v>20</v>
      </c>
      <c r="G63" s="22">
        <v>10100</v>
      </c>
      <c r="H63" s="23">
        <v>0.03</v>
      </c>
      <c r="I63" s="27">
        <v>303</v>
      </c>
      <c r="J63" s="22"/>
      <c r="K63" s="8" t="s">
        <v>76</v>
      </c>
    </row>
    <row r="64" s="6" customFormat="1" ht="16.5" spans="1:11">
      <c r="A64" s="17"/>
      <c r="B64" s="17"/>
      <c r="C64" s="18"/>
      <c r="D64" s="19"/>
      <c r="E64" s="20"/>
      <c r="F64" s="21" t="s">
        <v>77</v>
      </c>
      <c r="G64" s="22">
        <v>8585</v>
      </c>
      <c r="H64" s="23">
        <v>0.12</v>
      </c>
      <c r="I64" s="27">
        <v>1030.2</v>
      </c>
      <c r="J64" s="22"/>
      <c r="K64" s="8" t="s">
        <v>76</v>
      </c>
    </row>
    <row r="65" s="6" customFormat="1" ht="16.5" spans="1:11">
      <c r="A65" s="17"/>
      <c r="B65" s="17"/>
      <c r="C65" s="18"/>
      <c r="D65" s="19"/>
      <c r="E65" s="20"/>
      <c r="F65" s="21" t="s">
        <v>30</v>
      </c>
      <c r="G65" s="22">
        <v>10100</v>
      </c>
      <c r="H65" s="23">
        <v>0.85</v>
      </c>
      <c r="I65" s="27">
        <v>8585</v>
      </c>
      <c r="J65" s="22" t="s">
        <v>31</v>
      </c>
      <c r="K65" s="8" t="s">
        <v>76</v>
      </c>
    </row>
    <row r="66" s="6" customFormat="1" ht="16.5" spans="1:11">
      <c r="A66" s="17"/>
      <c r="B66" s="17"/>
      <c r="C66" s="18"/>
      <c r="D66" s="19"/>
      <c r="E66" s="20"/>
      <c r="F66" s="21" t="s">
        <v>32</v>
      </c>
      <c r="G66" s="22">
        <v>101</v>
      </c>
      <c r="H66" s="23">
        <v>0</v>
      </c>
      <c r="I66" s="27">
        <v>0</v>
      </c>
      <c r="J66" s="22"/>
      <c r="K66" s="8" t="s">
        <v>76</v>
      </c>
    </row>
    <row r="67" s="6" customFormat="1" ht="16.5" spans="1:11">
      <c r="A67" s="17">
        <v>45736</v>
      </c>
      <c r="B67" s="17" t="s">
        <v>10</v>
      </c>
      <c r="C67" s="18" t="s">
        <v>78</v>
      </c>
      <c r="D67" s="19" t="s">
        <v>79</v>
      </c>
      <c r="E67" s="20" t="s">
        <v>80</v>
      </c>
      <c r="F67" s="21" t="s">
        <v>28</v>
      </c>
      <c r="G67" s="22">
        <f t="shared" ref="G67:G69" si="3">9500*1.01</f>
        <v>9595</v>
      </c>
      <c r="H67" s="23">
        <v>0.294</v>
      </c>
      <c r="I67" s="27">
        <f t="shared" ref="I67:I91" si="4">G67*H67</f>
        <v>2820.93</v>
      </c>
      <c r="J67" s="22" t="s">
        <v>15</v>
      </c>
      <c r="K67" s="8" t="s">
        <v>81</v>
      </c>
    </row>
    <row r="68" s="6" customFormat="1" ht="16.5" spans="1:11">
      <c r="A68" s="17"/>
      <c r="B68" s="17"/>
      <c r="C68" s="18"/>
      <c r="D68" s="19"/>
      <c r="E68" s="20"/>
      <c r="F68" s="21" t="s">
        <v>16</v>
      </c>
      <c r="G68" s="22">
        <f t="shared" si="3"/>
        <v>9595</v>
      </c>
      <c r="H68" s="23">
        <v>0.116</v>
      </c>
      <c r="I68" s="27">
        <f t="shared" si="4"/>
        <v>1113.02</v>
      </c>
      <c r="J68" s="22"/>
      <c r="K68" s="8" t="s">
        <v>81</v>
      </c>
    </row>
    <row r="69" s="6" customFormat="1" ht="16.5" spans="1:11">
      <c r="A69" s="17"/>
      <c r="B69" s="17"/>
      <c r="C69" s="18"/>
      <c r="D69" s="19"/>
      <c r="E69" s="20"/>
      <c r="F69" s="21" t="s">
        <v>29</v>
      </c>
      <c r="G69" s="22">
        <f t="shared" si="3"/>
        <v>9595</v>
      </c>
      <c r="H69" s="22">
        <v>0</v>
      </c>
      <c r="I69" s="27">
        <f t="shared" si="4"/>
        <v>0</v>
      </c>
      <c r="J69" s="22"/>
      <c r="K69" s="8" t="s">
        <v>81</v>
      </c>
    </row>
    <row r="70" s="6" customFormat="1" ht="16.5" spans="1:11">
      <c r="A70" s="17"/>
      <c r="B70" s="17"/>
      <c r="C70" s="18"/>
      <c r="D70" s="19"/>
      <c r="E70" s="20"/>
      <c r="F70" s="21" t="s">
        <v>82</v>
      </c>
      <c r="G70" s="22">
        <f>G72*5</f>
        <v>47975</v>
      </c>
      <c r="H70" s="23">
        <v>0.042</v>
      </c>
      <c r="I70" s="27">
        <f t="shared" si="4"/>
        <v>2014.95</v>
      </c>
      <c r="J70" s="22" t="s">
        <v>19</v>
      </c>
      <c r="K70" s="8" t="s">
        <v>81</v>
      </c>
    </row>
    <row r="71" s="6" customFormat="1" ht="16.5" spans="1:11">
      <c r="A71" s="17"/>
      <c r="B71" s="17"/>
      <c r="C71" s="18"/>
      <c r="D71" s="19"/>
      <c r="E71" s="20"/>
      <c r="F71" s="18" t="s">
        <v>83</v>
      </c>
      <c r="G71" s="24">
        <f>9500*1.01</f>
        <v>9595</v>
      </c>
      <c r="H71" s="25">
        <v>0.042</v>
      </c>
      <c r="I71" s="29">
        <f t="shared" si="4"/>
        <v>402.99</v>
      </c>
      <c r="J71" s="22"/>
      <c r="K71" s="8"/>
    </row>
    <row r="72" s="6" customFormat="1" ht="16.5" spans="1:11">
      <c r="A72" s="17"/>
      <c r="B72" s="17"/>
      <c r="C72" s="18"/>
      <c r="D72" s="19"/>
      <c r="E72" s="20"/>
      <c r="F72" s="21" t="s">
        <v>20</v>
      </c>
      <c r="G72" s="22">
        <v>9595</v>
      </c>
      <c r="H72" s="23">
        <v>0.03</v>
      </c>
      <c r="I72" s="27">
        <f t="shared" si="4"/>
        <v>287.85</v>
      </c>
      <c r="J72" s="22"/>
      <c r="K72" s="8" t="s">
        <v>81</v>
      </c>
    </row>
    <row r="73" s="6" customFormat="1" ht="16.5" spans="1:11">
      <c r="A73" s="17"/>
      <c r="B73" s="17"/>
      <c r="C73" s="18"/>
      <c r="D73" s="19"/>
      <c r="E73" s="20"/>
      <c r="F73" s="21" t="s">
        <v>30</v>
      </c>
      <c r="G73" s="22">
        <f>9500*1.01</f>
        <v>9595</v>
      </c>
      <c r="H73" s="23">
        <v>0.85</v>
      </c>
      <c r="I73" s="27">
        <f t="shared" si="4"/>
        <v>8155.75</v>
      </c>
      <c r="J73" s="22" t="s">
        <v>44</v>
      </c>
      <c r="K73" s="8" t="s">
        <v>81</v>
      </c>
    </row>
    <row r="74" s="6" customFormat="1" ht="16.5" spans="1:11">
      <c r="A74" s="17"/>
      <c r="B74" s="17"/>
      <c r="C74" s="18"/>
      <c r="D74" s="19"/>
      <c r="E74" s="20"/>
      <c r="F74" s="21" t="s">
        <v>32</v>
      </c>
      <c r="G74" s="22">
        <v>96</v>
      </c>
      <c r="H74" s="22">
        <v>0</v>
      </c>
      <c r="I74" s="27">
        <f t="shared" si="4"/>
        <v>0</v>
      </c>
      <c r="J74" s="22"/>
      <c r="K74" s="8" t="s">
        <v>81</v>
      </c>
    </row>
    <row r="75" s="6" customFormat="1" ht="16.5" spans="1:11">
      <c r="A75" s="17"/>
      <c r="B75" s="17"/>
      <c r="C75" s="18"/>
      <c r="D75" s="19"/>
      <c r="E75" s="20"/>
      <c r="F75" s="21" t="s">
        <v>33</v>
      </c>
      <c r="G75" s="22">
        <v>30</v>
      </c>
      <c r="H75" s="23">
        <v>0</v>
      </c>
      <c r="I75" s="27">
        <f t="shared" si="4"/>
        <v>0</v>
      </c>
      <c r="J75" s="22"/>
      <c r="K75" s="8" t="s">
        <v>81</v>
      </c>
    </row>
    <row r="76" s="6" customFormat="1" ht="16.5" spans="1:11">
      <c r="A76" s="17">
        <v>45741</v>
      </c>
      <c r="B76" s="17" t="s">
        <v>10</v>
      </c>
      <c r="C76" s="18" t="s">
        <v>84</v>
      </c>
      <c r="D76" s="19" t="s">
        <v>85</v>
      </c>
      <c r="E76" s="20" t="s">
        <v>86</v>
      </c>
      <c r="F76" s="21" t="s">
        <v>18</v>
      </c>
      <c r="G76" s="22">
        <f>G77*4</f>
        <v>240380</v>
      </c>
      <c r="H76" s="23">
        <v>0.042</v>
      </c>
      <c r="I76" s="27">
        <f t="shared" ref="I76:I95" si="5">G76*H76</f>
        <v>10095.96</v>
      </c>
      <c r="J76" s="22" t="s">
        <v>19</v>
      </c>
      <c r="K76" s="8" t="s">
        <v>87</v>
      </c>
    </row>
    <row r="77" s="6" customFormat="1" ht="16.5" spans="1:11">
      <c r="A77" s="17"/>
      <c r="B77" s="17"/>
      <c r="C77" s="18"/>
      <c r="D77" s="19"/>
      <c r="E77" s="20"/>
      <c r="F77" s="21" t="s">
        <v>88</v>
      </c>
      <c r="G77" s="22">
        <v>60095</v>
      </c>
      <c r="H77" s="23">
        <v>0.85</v>
      </c>
      <c r="I77" s="27">
        <f t="shared" si="5"/>
        <v>51080.75</v>
      </c>
      <c r="J77" s="22" t="s">
        <v>44</v>
      </c>
      <c r="K77" s="8" t="s">
        <v>89</v>
      </c>
    </row>
    <row r="78" s="6" customFormat="1" ht="16.5" spans="1:11">
      <c r="A78" s="17"/>
      <c r="B78" s="17"/>
      <c r="C78" s="18"/>
      <c r="D78" s="19"/>
      <c r="E78" s="20"/>
      <c r="F78" s="21" t="s">
        <v>90</v>
      </c>
      <c r="G78" s="22">
        <v>601</v>
      </c>
      <c r="H78" s="23">
        <v>0</v>
      </c>
      <c r="I78" s="27">
        <f t="shared" si="5"/>
        <v>0</v>
      </c>
      <c r="J78" s="22"/>
      <c r="K78" s="8" t="s">
        <v>89</v>
      </c>
    </row>
    <row r="79" s="6" customFormat="1" ht="16.5" spans="1:11">
      <c r="A79" s="17"/>
      <c r="B79" s="17"/>
      <c r="C79" s="18"/>
      <c r="D79" s="19"/>
      <c r="E79" s="20"/>
      <c r="F79" s="21" t="s">
        <v>91</v>
      </c>
      <c r="G79" s="22">
        <v>90</v>
      </c>
      <c r="H79" s="23">
        <v>0</v>
      </c>
      <c r="I79" s="27">
        <f t="shared" si="5"/>
        <v>0</v>
      </c>
      <c r="J79" s="22"/>
      <c r="K79" s="8" t="s">
        <v>89</v>
      </c>
    </row>
    <row r="80" s="6" customFormat="1" ht="16.5" spans="1:11">
      <c r="A80" s="17"/>
      <c r="B80" s="17"/>
      <c r="C80" s="18"/>
      <c r="D80" s="19"/>
      <c r="E80" s="20"/>
      <c r="F80" s="21" t="s">
        <v>46</v>
      </c>
      <c r="G80" s="22">
        <v>60095</v>
      </c>
      <c r="H80" s="23">
        <v>0.158</v>
      </c>
      <c r="I80" s="27">
        <f t="shared" si="5"/>
        <v>9495.01</v>
      </c>
      <c r="J80" s="22" t="s">
        <v>22</v>
      </c>
      <c r="K80" s="8" t="s">
        <v>87</v>
      </c>
    </row>
    <row r="81" s="6" customFormat="1" ht="16.5" spans="1:12">
      <c r="A81" s="17">
        <v>45747</v>
      </c>
      <c r="B81" s="17" t="s">
        <v>10</v>
      </c>
      <c r="C81" s="18" t="s">
        <v>92</v>
      </c>
      <c r="D81" s="19" t="s">
        <v>93</v>
      </c>
      <c r="E81" s="20" t="s">
        <v>94</v>
      </c>
      <c r="F81" s="21" t="s">
        <v>14</v>
      </c>
      <c r="G81" s="22">
        <f t="shared" ref="G81:G84" si="6">50000*1.01</f>
        <v>50500</v>
      </c>
      <c r="H81" s="23">
        <v>0.294</v>
      </c>
      <c r="I81" s="27">
        <f t="shared" si="5"/>
        <v>14847</v>
      </c>
      <c r="J81" s="22" t="s">
        <v>15</v>
      </c>
      <c r="K81" s="8" t="s">
        <v>87</v>
      </c>
      <c r="L81" s="6">
        <f>33469.38-26563</f>
        <v>6906.38</v>
      </c>
    </row>
    <row r="82" s="6" customFormat="1" ht="16.5" spans="1:11">
      <c r="A82" s="17"/>
      <c r="B82" s="17"/>
      <c r="C82" s="18"/>
      <c r="D82" s="19"/>
      <c r="E82" s="20"/>
      <c r="F82" s="21" t="s">
        <v>52</v>
      </c>
      <c r="G82" s="22">
        <f t="shared" si="6"/>
        <v>50500</v>
      </c>
      <c r="H82" s="23">
        <v>0.116</v>
      </c>
      <c r="I82" s="27">
        <f t="shared" si="5"/>
        <v>5858</v>
      </c>
      <c r="J82" s="22"/>
      <c r="K82" s="8" t="s">
        <v>87</v>
      </c>
    </row>
    <row r="83" s="6" customFormat="1" ht="16.5" spans="1:11">
      <c r="A83" s="17"/>
      <c r="B83" s="17"/>
      <c r="C83" s="18"/>
      <c r="D83" s="19"/>
      <c r="E83" s="20"/>
      <c r="F83" s="21" t="s">
        <v>16</v>
      </c>
      <c r="G83" s="22">
        <f t="shared" si="6"/>
        <v>50500</v>
      </c>
      <c r="H83" s="23">
        <v>0.116</v>
      </c>
      <c r="I83" s="27">
        <f t="shared" si="5"/>
        <v>5858</v>
      </c>
      <c r="J83" s="22"/>
      <c r="K83" s="8" t="s">
        <v>87</v>
      </c>
    </row>
    <row r="84" s="6" customFormat="1" ht="16.5" spans="1:11">
      <c r="A84" s="17"/>
      <c r="B84" s="17"/>
      <c r="C84" s="18"/>
      <c r="D84" s="19"/>
      <c r="E84" s="20"/>
      <c r="F84" s="21" t="s">
        <v>29</v>
      </c>
      <c r="G84" s="22">
        <f t="shared" si="6"/>
        <v>50500</v>
      </c>
      <c r="H84" s="22">
        <v>0</v>
      </c>
      <c r="I84" s="27">
        <f t="shared" si="5"/>
        <v>0</v>
      </c>
      <c r="J84" s="22"/>
      <c r="K84" s="8" t="s">
        <v>87</v>
      </c>
    </row>
    <row r="85" s="6" customFormat="1" ht="16.5" spans="1:11">
      <c r="A85" s="17"/>
      <c r="B85" s="17"/>
      <c r="C85" s="18"/>
      <c r="D85" s="19"/>
      <c r="E85" s="20"/>
      <c r="F85" s="18" t="s">
        <v>95</v>
      </c>
      <c r="G85" s="24">
        <f>G86*4</f>
        <v>294920</v>
      </c>
      <c r="H85" s="25">
        <v>0.042</v>
      </c>
      <c r="I85" s="29">
        <f t="shared" ref="I85:I97" si="7">G85*H85</f>
        <v>12386.64</v>
      </c>
      <c r="J85" s="24" t="s">
        <v>19</v>
      </c>
      <c r="K85" s="8"/>
    </row>
    <row r="86" s="6" customFormat="1" ht="16.5" spans="1:11">
      <c r="A86" s="17"/>
      <c r="B86" s="17"/>
      <c r="C86" s="18"/>
      <c r="D86" s="19"/>
      <c r="E86" s="20"/>
      <c r="F86" s="18" t="s">
        <v>20</v>
      </c>
      <c r="G86" s="24">
        <f>(113000*1.01)-40400</f>
        <v>73730</v>
      </c>
      <c r="H86" s="25">
        <v>0.03</v>
      </c>
      <c r="I86" s="29">
        <f t="shared" si="7"/>
        <v>2211.9</v>
      </c>
      <c r="J86" s="24" t="s">
        <v>19</v>
      </c>
      <c r="K86" s="8"/>
    </row>
    <row r="87" s="6" customFormat="1" ht="33" spans="1:11">
      <c r="A87" s="17"/>
      <c r="B87" s="17"/>
      <c r="C87" s="18"/>
      <c r="D87" s="19"/>
      <c r="E87" s="20"/>
      <c r="F87" s="18" t="s">
        <v>21</v>
      </c>
      <c r="G87" s="24">
        <f>(113000*1.01)-40400</f>
        <v>73730</v>
      </c>
      <c r="H87" s="25">
        <v>0.105</v>
      </c>
      <c r="I87" s="29">
        <f t="shared" si="7"/>
        <v>7741.65</v>
      </c>
      <c r="J87" s="24" t="s">
        <v>22</v>
      </c>
      <c r="K87" s="8"/>
    </row>
    <row r="88" s="6" customFormat="1" ht="16.5" spans="1:11">
      <c r="A88" s="17">
        <v>45776</v>
      </c>
      <c r="B88" s="17" t="s">
        <v>10</v>
      </c>
      <c r="C88" s="18" t="s">
        <v>96</v>
      </c>
      <c r="D88" s="19" t="s">
        <v>97</v>
      </c>
      <c r="E88" s="20" t="s">
        <v>98</v>
      </c>
      <c r="F88" s="21" t="s">
        <v>28</v>
      </c>
      <c r="G88" s="22">
        <f>(50300-7300-20000)*1.01</f>
        <v>23230</v>
      </c>
      <c r="H88" s="23">
        <v>0.294</v>
      </c>
      <c r="I88" s="27">
        <f t="shared" si="7"/>
        <v>6829.62</v>
      </c>
      <c r="J88" s="22" t="s">
        <v>15</v>
      </c>
      <c r="K88" s="8" t="s">
        <v>76</v>
      </c>
    </row>
    <row r="89" s="6" customFormat="1" ht="16.5" spans="1:11">
      <c r="A89" s="17"/>
      <c r="B89" s="17"/>
      <c r="C89" s="18"/>
      <c r="D89" s="19"/>
      <c r="E89" s="20"/>
      <c r="F89" s="21" t="s">
        <v>16</v>
      </c>
      <c r="G89" s="22">
        <f>(50300-7300-20000)*1.01</f>
        <v>23230</v>
      </c>
      <c r="H89" s="23">
        <v>0.116</v>
      </c>
      <c r="I89" s="27">
        <f t="shared" si="7"/>
        <v>2694.68</v>
      </c>
      <c r="J89" s="22"/>
      <c r="K89" s="8" t="s">
        <v>76</v>
      </c>
    </row>
    <row r="90" s="6" customFormat="1" ht="16.5" spans="1:11">
      <c r="A90" s="17"/>
      <c r="B90" s="17"/>
      <c r="C90" s="18"/>
      <c r="D90" s="19"/>
      <c r="E90" s="20"/>
      <c r="F90" s="21" t="s">
        <v>29</v>
      </c>
      <c r="G90" s="22">
        <f>(50300-7300-20000)*1.01</f>
        <v>23230</v>
      </c>
      <c r="H90" s="22">
        <v>0</v>
      </c>
      <c r="I90" s="27">
        <f t="shared" si="7"/>
        <v>0</v>
      </c>
      <c r="J90" s="22"/>
      <c r="K90" s="8" t="s">
        <v>76</v>
      </c>
    </row>
    <row r="91" s="6" customFormat="1" ht="16.5" spans="1:11">
      <c r="A91" s="17"/>
      <c r="B91" s="17"/>
      <c r="C91" s="18"/>
      <c r="D91" s="19"/>
      <c r="E91" s="20"/>
      <c r="F91" s="21" t="s">
        <v>18</v>
      </c>
      <c r="G91" s="22">
        <f>G93*4</f>
        <v>203212</v>
      </c>
      <c r="H91" s="23">
        <v>0.042</v>
      </c>
      <c r="I91" s="27">
        <f t="shared" si="7"/>
        <v>8534.904</v>
      </c>
      <c r="J91" s="22" t="s">
        <v>19</v>
      </c>
      <c r="K91" s="8" t="s">
        <v>87</v>
      </c>
    </row>
    <row r="92" s="6" customFormat="1" ht="16.5" spans="1:11">
      <c r="A92" s="17"/>
      <c r="B92" s="17"/>
      <c r="C92" s="18"/>
      <c r="D92" s="19"/>
      <c r="E92" s="20"/>
      <c r="F92" s="21" t="s">
        <v>20</v>
      </c>
      <c r="G92" s="22">
        <f>50300*1.01</f>
        <v>50803</v>
      </c>
      <c r="H92" s="23">
        <v>0.03</v>
      </c>
      <c r="I92" s="27">
        <f t="shared" si="7"/>
        <v>1524.09</v>
      </c>
      <c r="J92" s="22"/>
      <c r="K92" s="8" t="s">
        <v>87</v>
      </c>
    </row>
    <row r="93" s="6" customFormat="1" ht="16.5" spans="1:11">
      <c r="A93" s="17"/>
      <c r="B93" s="17"/>
      <c r="C93" s="18"/>
      <c r="D93" s="19"/>
      <c r="E93" s="20"/>
      <c r="F93" s="21" t="s">
        <v>30</v>
      </c>
      <c r="G93" s="22">
        <f>50300*1.01</f>
        <v>50803</v>
      </c>
      <c r="H93" s="23">
        <v>0.85</v>
      </c>
      <c r="I93" s="27">
        <f t="shared" si="7"/>
        <v>43182.55</v>
      </c>
      <c r="J93" s="22" t="s">
        <v>44</v>
      </c>
      <c r="K93" s="8" t="s">
        <v>89</v>
      </c>
    </row>
    <row r="94" s="6" customFormat="1" ht="16.5" spans="1:11">
      <c r="A94" s="17"/>
      <c r="B94" s="17"/>
      <c r="C94" s="18"/>
      <c r="D94" s="19"/>
      <c r="E94" s="20"/>
      <c r="F94" s="21" t="s">
        <v>32</v>
      </c>
      <c r="G94" s="22">
        <v>508</v>
      </c>
      <c r="H94" s="22">
        <v>0</v>
      </c>
      <c r="I94" s="27">
        <f t="shared" si="7"/>
        <v>0</v>
      </c>
      <c r="J94" s="22"/>
      <c r="K94" s="8" t="s">
        <v>89</v>
      </c>
    </row>
    <row r="95" s="6" customFormat="1" ht="16.5" spans="1:11">
      <c r="A95" s="17"/>
      <c r="B95" s="17"/>
      <c r="C95" s="18"/>
      <c r="D95" s="19"/>
      <c r="E95" s="20"/>
      <c r="F95" s="22" t="s">
        <v>33</v>
      </c>
      <c r="G95" s="22">
        <v>50</v>
      </c>
      <c r="H95" s="22">
        <v>0</v>
      </c>
      <c r="I95" s="22">
        <v>0</v>
      </c>
      <c r="J95" s="22"/>
      <c r="K95" s="8" t="s">
        <v>89</v>
      </c>
    </row>
    <row r="96" s="6" customFormat="1" ht="16.5" spans="1:11">
      <c r="A96" s="17">
        <v>45736</v>
      </c>
      <c r="B96" s="17" t="s">
        <v>10</v>
      </c>
      <c r="C96" s="18" t="s">
        <v>99</v>
      </c>
      <c r="D96" s="19" t="s">
        <v>100</v>
      </c>
      <c r="E96" s="20" t="s">
        <v>101</v>
      </c>
      <c r="F96" s="21" t="s">
        <v>28</v>
      </c>
      <c r="G96" s="22">
        <v>12120</v>
      </c>
      <c r="H96" s="23">
        <v>0.294</v>
      </c>
      <c r="I96" s="27">
        <v>3563.28</v>
      </c>
      <c r="J96" s="22" t="s">
        <v>15</v>
      </c>
      <c r="K96" s="8" t="s">
        <v>76</v>
      </c>
    </row>
    <row r="97" s="6" customFormat="1" ht="16.5" spans="1:11">
      <c r="A97" s="17"/>
      <c r="B97" s="17"/>
      <c r="C97" s="18"/>
      <c r="D97" s="19"/>
      <c r="E97" s="20"/>
      <c r="F97" s="21" t="s">
        <v>16</v>
      </c>
      <c r="G97" s="22">
        <v>12120</v>
      </c>
      <c r="H97" s="23">
        <v>0.116</v>
      </c>
      <c r="I97" s="27">
        <v>1405.92</v>
      </c>
      <c r="J97" s="22"/>
      <c r="K97" s="8" t="s">
        <v>76</v>
      </c>
    </row>
    <row r="98" s="6" customFormat="1" ht="16.5" spans="1:11">
      <c r="A98" s="17"/>
      <c r="B98" s="17"/>
      <c r="C98" s="18"/>
      <c r="D98" s="19"/>
      <c r="E98" s="20"/>
      <c r="F98" s="21" t="s">
        <v>29</v>
      </c>
      <c r="G98" s="22">
        <v>12120</v>
      </c>
      <c r="H98" s="22">
        <v>0</v>
      </c>
      <c r="I98" s="27">
        <v>0</v>
      </c>
      <c r="J98" s="22"/>
      <c r="K98" s="8" t="s">
        <v>76</v>
      </c>
    </row>
    <row r="99" s="6" customFormat="1" ht="16.5" spans="1:11">
      <c r="A99" s="17"/>
      <c r="B99" s="17"/>
      <c r="C99" s="18"/>
      <c r="D99" s="19"/>
      <c r="E99" s="31"/>
      <c r="F99" s="18" t="s">
        <v>18</v>
      </c>
      <c r="G99" s="24">
        <v>97364</v>
      </c>
      <c r="H99" s="25">
        <v>0.042</v>
      </c>
      <c r="I99" s="29">
        <v>4089.288</v>
      </c>
      <c r="J99" s="24" t="s">
        <v>19</v>
      </c>
      <c r="K99" s="8"/>
    </row>
    <row r="100" s="6" customFormat="1" ht="16.5" spans="1:11">
      <c r="A100" s="17">
        <v>45761</v>
      </c>
      <c r="B100" s="17" t="s">
        <v>10</v>
      </c>
      <c r="C100" s="18" t="s">
        <v>102</v>
      </c>
      <c r="D100" s="19" t="s">
        <v>103</v>
      </c>
      <c r="E100" s="20" t="s">
        <v>104</v>
      </c>
      <c r="F100" s="21" t="s">
        <v>28</v>
      </c>
      <c r="G100" s="22">
        <v>5555</v>
      </c>
      <c r="H100" s="23">
        <v>0.294</v>
      </c>
      <c r="I100" s="27">
        <v>1633.17</v>
      </c>
      <c r="J100" s="22" t="s">
        <v>15</v>
      </c>
      <c r="K100" s="8" t="s">
        <v>76</v>
      </c>
    </row>
    <row r="101" s="6" customFormat="1" ht="16.5" spans="1:11">
      <c r="A101" s="17"/>
      <c r="B101" s="17"/>
      <c r="C101" s="18"/>
      <c r="D101" s="19"/>
      <c r="E101" s="20"/>
      <c r="F101" s="21" t="s">
        <v>16</v>
      </c>
      <c r="G101" s="22">
        <v>5555</v>
      </c>
      <c r="H101" s="23">
        <v>0.116</v>
      </c>
      <c r="I101" s="27">
        <v>644.38</v>
      </c>
      <c r="J101" s="22"/>
      <c r="K101" s="8" t="s">
        <v>76</v>
      </c>
    </row>
    <row r="102" s="6" customFormat="1" ht="16.5" spans="1:11">
      <c r="A102" s="17"/>
      <c r="B102" s="17"/>
      <c r="C102" s="18"/>
      <c r="D102" s="19"/>
      <c r="E102" s="20"/>
      <c r="F102" s="21" t="s">
        <v>29</v>
      </c>
      <c r="G102" s="22">
        <v>5555</v>
      </c>
      <c r="H102" s="22">
        <v>0</v>
      </c>
      <c r="I102" s="27">
        <v>0</v>
      </c>
      <c r="J102" s="22"/>
      <c r="K102" s="8" t="s">
        <v>76</v>
      </c>
    </row>
    <row r="103" s="6" customFormat="1" ht="16.5" spans="1:11">
      <c r="A103" s="17">
        <v>45743</v>
      </c>
      <c r="B103" s="17" t="s">
        <v>10</v>
      </c>
      <c r="C103" s="18" t="s">
        <v>105</v>
      </c>
      <c r="D103" s="19" t="s">
        <v>106</v>
      </c>
      <c r="E103" s="20" t="s">
        <v>107</v>
      </c>
      <c r="F103" s="21" t="s">
        <v>28</v>
      </c>
      <c r="G103" s="22">
        <v>18180</v>
      </c>
      <c r="H103" s="23">
        <v>0.294</v>
      </c>
      <c r="I103" s="27">
        <v>5344.92</v>
      </c>
      <c r="J103" s="22" t="s">
        <v>15</v>
      </c>
      <c r="K103" s="8" t="s">
        <v>108</v>
      </c>
    </row>
    <row r="104" s="6" customFormat="1" ht="16.5" spans="1:11">
      <c r="A104" s="17"/>
      <c r="B104" s="17"/>
      <c r="C104" s="18"/>
      <c r="D104" s="19"/>
      <c r="E104" s="20"/>
      <c r="F104" s="21" t="s">
        <v>16</v>
      </c>
      <c r="G104" s="22">
        <v>18180</v>
      </c>
      <c r="H104" s="23">
        <v>0.116</v>
      </c>
      <c r="I104" s="27">
        <v>2108.88</v>
      </c>
      <c r="J104" s="22"/>
      <c r="K104" s="8" t="s">
        <v>108</v>
      </c>
    </row>
    <row r="105" s="6" customFormat="1" ht="16.5" spans="1:11">
      <c r="A105" s="17"/>
      <c r="B105" s="17"/>
      <c r="C105" s="18"/>
      <c r="D105" s="19"/>
      <c r="E105" s="20"/>
      <c r="F105" s="21" t="s">
        <v>29</v>
      </c>
      <c r="G105" s="22">
        <v>18180</v>
      </c>
      <c r="H105" s="22">
        <v>0</v>
      </c>
      <c r="I105" s="27">
        <v>0</v>
      </c>
      <c r="J105" s="22"/>
      <c r="K105" s="8" t="s">
        <v>108</v>
      </c>
    </row>
    <row r="106" s="6" customFormat="1" ht="16.5" spans="1:11">
      <c r="A106" s="17">
        <v>45761</v>
      </c>
      <c r="B106" s="17" t="s">
        <v>10</v>
      </c>
      <c r="C106" s="18">
        <v>78315</v>
      </c>
      <c r="D106" s="19" t="s">
        <v>109</v>
      </c>
      <c r="E106" s="20" t="s">
        <v>110</v>
      </c>
      <c r="F106" s="21" t="s">
        <v>28</v>
      </c>
      <c r="G106" s="22">
        <v>5555</v>
      </c>
      <c r="H106" s="23">
        <v>0.294</v>
      </c>
      <c r="I106" s="27">
        <v>1633.17</v>
      </c>
      <c r="J106" s="22" t="s">
        <v>15</v>
      </c>
      <c r="K106" s="8" t="s">
        <v>108</v>
      </c>
    </row>
    <row r="107" s="6" customFormat="1" ht="16.5" spans="1:11">
      <c r="A107" s="17"/>
      <c r="B107" s="17"/>
      <c r="C107" s="18"/>
      <c r="D107" s="19"/>
      <c r="E107" s="20"/>
      <c r="F107" s="21" t="s">
        <v>16</v>
      </c>
      <c r="G107" s="22">
        <v>5555</v>
      </c>
      <c r="H107" s="23">
        <v>0.116</v>
      </c>
      <c r="I107" s="27">
        <v>644.38</v>
      </c>
      <c r="J107" s="22"/>
      <c r="K107" s="8" t="s">
        <v>108</v>
      </c>
    </row>
    <row r="108" s="6" customFormat="1" ht="16.5" spans="1:11">
      <c r="A108" s="17"/>
      <c r="B108" s="17"/>
      <c r="C108" s="18"/>
      <c r="D108" s="19"/>
      <c r="E108" s="20"/>
      <c r="F108" s="21" t="s">
        <v>29</v>
      </c>
      <c r="G108" s="22">
        <v>5555</v>
      </c>
      <c r="H108" s="22">
        <v>0</v>
      </c>
      <c r="I108" s="27">
        <v>0</v>
      </c>
      <c r="J108" s="22"/>
      <c r="K108" s="8" t="s">
        <v>108</v>
      </c>
    </row>
    <row r="109" s="6" customFormat="1" ht="16.5" spans="1:12">
      <c r="A109" s="17"/>
      <c r="B109" s="17"/>
      <c r="C109" s="18"/>
      <c r="D109" s="19"/>
      <c r="E109" s="31"/>
      <c r="F109" s="21" t="s">
        <v>18</v>
      </c>
      <c r="G109" s="22">
        <v>22220</v>
      </c>
      <c r="H109" s="23">
        <v>0.042</v>
      </c>
      <c r="I109" s="27">
        <v>933.24</v>
      </c>
      <c r="J109" s="22" t="s">
        <v>19</v>
      </c>
      <c r="K109" s="8"/>
      <c r="L109" s="6">
        <f>6054.95-5821.64</f>
        <v>233.309999999999</v>
      </c>
    </row>
    <row r="110" s="6" customFormat="1" ht="16.5" spans="1:11">
      <c r="A110" s="17"/>
      <c r="B110" s="17"/>
      <c r="C110" s="18"/>
      <c r="D110" s="19"/>
      <c r="E110" s="31"/>
      <c r="F110" s="21" t="s">
        <v>111</v>
      </c>
      <c r="G110" s="22">
        <v>5555</v>
      </c>
      <c r="H110" s="23">
        <v>0.03</v>
      </c>
      <c r="I110" s="27">
        <v>166.65</v>
      </c>
      <c r="J110" s="22" t="s">
        <v>22</v>
      </c>
      <c r="K110" s="8"/>
    </row>
    <row r="111" s="6" customFormat="1" ht="16.5" spans="1:11">
      <c r="A111" s="17"/>
      <c r="B111" s="17"/>
      <c r="C111" s="18"/>
      <c r="D111" s="19"/>
      <c r="E111" s="31"/>
      <c r="F111" s="21" t="s">
        <v>30</v>
      </c>
      <c r="G111" s="22">
        <v>5555</v>
      </c>
      <c r="H111" s="23">
        <v>0.85</v>
      </c>
      <c r="I111" s="27">
        <v>4721.75</v>
      </c>
      <c r="J111" s="32" t="s">
        <v>31</v>
      </c>
      <c r="K111" s="8"/>
    </row>
    <row r="112" s="6" customFormat="1" ht="16.5" spans="1:11">
      <c r="A112" s="17"/>
      <c r="B112" s="17"/>
      <c r="C112" s="18"/>
      <c r="D112" s="19"/>
      <c r="E112" s="31"/>
      <c r="F112" s="21" t="s">
        <v>32</v>
      </c>
      <c r="G112" s="22">
        <v>56</v>
      </c>
      <c r="H112" s="23">
        <v>0</v>
      </c>
      <c r="I112" s="27">
        <v>0</v>
      </c>
      <c r="J112" s="33"/>
      <c r="K112" s="8"/>
    </row>
    <row r="113" s="6" customFormat="1" ht="16.5" spans="1:11">
      <c r="A113" s="17">
        <v>45770</v>
      </c>
      <c r="B113" s="17" t="s">
        <v>10</v>
      </c>
      <c r="C113" s="18" t="s">
        <v>112</v>
      </c>
      <c r="D113" s="19" t="s">
        <v>113</v>
      </c>
      <c r="E113" s="20" t="s">
        <v>114</v>
      </c>
      <c r="F113" s="21" t="s">
        <v>14</v>
      </c>
      <c r="G113" s="22">
        <f t="shared" ref="G113:G115" si="8">23000*1.01</f>
        <v>23230</v>
      </c>
      <c r="H113" s="23">
        <v>0.294</v>
      </c>
      <c r="I113" s="27">
        <f>G113*H113</f>
        <v>6829.62</v>
      </c>
      <c r="J113" s="22" t="s">
        <v>15</v>
      </c>
      <c r="K113" s="8" t="s">
        <v>108</v>
      </c>
    </row>
    <row r="114" s="6" customFormat="1" ht="16.5" spans="1:11">
      <c r="A114" s="17"/>
      <c r="B114" s="17"/>
      <c r="C114" s="18"/>
      <c r="D114" s="19"/>
      <c r="E114" s="20"/>
      <c r="F114" s="21" t="s">
        <v>16</v>
      </c>
      <c r="G114" s="22">
        <f t="shared" si="8"/>
        <v>23230</v>
      </c>
      <c r="H114" s="23">
        <v>0.116</v>
      </c>
      <c r="I114" s="27">
        <f>G114*H114</f>
        <v>2694.68</v>
      </c>
      <c r="J114" s="22"/>
      <c r="K114" s="8" t="s">
        <v>108</v>
      </c>
    </row>
    <row r="115" s="6" customFormat="1" ht="16.5" spans="1:11">
      <c r="A115" s="17"/>
      <c r="B115" s="17"/>
      <c r="C115" s="18"/>
      <c r="D115" s="19"/>
      <c r="E115" s="20"/>
      <c r="F115" s="21" t="s">
        <v>29</v>
      </c>
      <c r="G115" s="22">
        <f t="shared" si="8"/>
        <v>23230</v>
      </c>
      <c r="H115" s="22">
        <v>0</v>
      </c>
      <c r="I115" s="27">
        <f>G115*H115</f>
        <v>0</v>
      </c>
      <c r="J115" s="22"/>
      <c r="K115" s="8" t="s">
        <v>108</v>
      </c>
    </row>
    <row r="116" spans="8:9">
      <c r="H116" s="6" t="s">
        <v>115</v>
      </c>
      <c r="I116" s="6">
        <v>6780.13</v>
      </c>
    </row>
  </sheetData>
  <autoFilter xmlns:etc="http://www.wps.cn/officeDocument/2017/etCustomData" ref="A2:I115" etc:filterBottomFollowUsedRange="0">
    <extLst/>
  </autoFilter>
  <mergeCells count="135">
    <mergeCell ref="A1:I1"/>
    <mergeCell ref="A3:A8"/>
    <mergeCell ref="A9:A14"/>
    <mergeCell ref="A15:A22"/>
    <mergeCell ref="A23:A29"/>
    <mergeCell ref="A30:A33"/>
    <mergeCell ref="A34:A40"/>
    <mergeCell ref="A41:A43"/>
    <mergeCell ref="A44:A50"/>
    <mergeCell ref="A51:A55"/>
    <mergeCell ref="A56:A58"/>
    <mergeCell ref="A59:A66"/>
    <mergeCell ref="A67:A75"/>
    <mergeCell ref="A76:A80"/>
    <mergeCell ref="A81:A87"/>
    <mergeCell ref="A88:A95"/>
    <mergeCell ref="A96:A99"/>
    <mergeCell ref="A100:A102"/>
    <mergeCell ref="A103:A105"/>
    <mergeCell ref="A106:A112"/>
    <mergeCell ref="A113:A115"/>
    <mergeCell ref="B3:B8"/>
    <mergeCell ref="B9:B14"/>
    <mergeCell ref="B15:B22"/>
    <mergeCell ref="B23:B29"/>
    <mergeCell ref="B30:B33"/>
    <mergeCell ref="B34:B40"/>
    <mergeCell ref="B41:B43"/>
    <mergeCell ref="B44:B50"/>
    <mergeCell ref="B51:B55"/>
    <mergeCell ref="B56:B58"/>
    <mergeCell ref="B59:B66"/>
    <mergeCell ref="B67:B75"/>
    <mergeCell ref="B76:B80"/>
    <mergeCell ref="B81:B87"/>
    <mergeCell ref="B88:B95"/>
    <mergeCell ref="B96:B99"/>
    <mergeCell ref="B100:B102"/>
    <mergeCell ref="B103:B105"/>
    <mergeCell ref="B106:B112"/>
    <mergeCell ref="B113:B115"/>
    <mergeCell ref="C3:C8"/>
    <mergeCell ref="C9:C14"/>
    <mergeCell ref="C15:C22"/>
    <mergeCell ref="C23:C29"/>
    <mergeCell ref="C30:C33"/>
    <mergeCell ref="C34:C40"/>
    <mergeCell ref="C41:C43"/>
    <mergeCell ref="C44:C50"/>
    <mergeCell ref="C51:C55"/>
    <mergeCell ref="C56:C58"/>
    <mergeCell ref="C59:C66"/>
    <mergeCell ref="C67:C75"/>
    <mergeCell ref="C76:C80"/>
    <mergeCell ref="C81:C87"/>
    <mergeCell ref="C88:C95"/>
    <mergeCell ref="C96:C99"/>
    <mergeCell ref="C100:C102"/>
    <mergeCell ref="C103:C105"/>
    <mergeCell ref="C106:C112"/>
    <mergeCell ref="C113:C115"/>
    <mergeCell ref="D3:D8"/>
    <mergeCell ref="D9:D14"/>
    <mergeCell ref="D15:D22"/>
    <mergeCell ref="D23:D29"/>
    <mergeCell ref="D30:D33"/>
    <mergeCell ref="D34:D40"/>
    <mergeCell ref="D41:D43"/>
    <mergeCell ref="D44:D50"/>
    <mergeCell ref="D51:D55"/>
    <mergeCell ref="D56:D58"/>
    <mergeCell ref="D59:D66"/>
    <mergeCell ref="D67:D75"/>
    <mergeCell ref="D76:D80"/>
    <mergeCell ref="D81:D87"/>
    <mergeCell ref="D88:D95"/>
    <mergeCell ref="D96:D99"/>
    <mergeCell ref="D100:D102"/>
    <mergeCell ref="D103:D105"/>
    <mergeCell ref="D106:D112"/>
    <mergeCell ref="D113:D115"/>
    <mergeCell ref="E3:E8"/>
    <mergeCell ref="E9:E14"/>
    <mergeCell ref="E15:E22"/>
    <mergeCell ref="E23:E29"/>
    <mergeCell ref="E30:E33"/>
    <mergeCell ref="E34:E40"/>
    <mergeCell ref="E41:E43"/>
    <mergeCell ref="E44:E50"/>
    <mergeCell ref="E51:E55"/>
    <mergeCell ref="E56:E58"/>
    <mergeCell ref="E59:E66"/>
    <mergeCell ref="E67:E75"/>
    <mergeCell ref="E76:E80"/>
    <mergeCell ref="E81:E87"/>
    <mergeCell ref="E88:E95"/>
    <mergeCell ref="E96:E99"/>
    <mergeCell ref="E100:E102"/>
    <mergeCell ref="E103:E105"/>
    <mergeCell ref="E106:E112"/>
    <mergeCell ref="E113:E115"/>
    <mergeCell ref="J3:J5"/>
    <mergeCell ref="J6:J7"/>
    <mergeCell ref="J9:J11"/>
    <mergeCell ref="J12:J13"/>
    <mergeCell ref="J15:J17"/>
    <mergeCell ref="J18:J19"/>
    <mergeCell ref="J20:J22"/>
    <mergeCell ref="J23:J25"/>
    <mergeCell ref="J26:J27"/>
    <mergeCell ref="J28:J29"/>
    <mergeCell ref="J31:J32"/>
    <mergeCell ref="J34:J37"/>
    <mergeCell ref="J38:J39"/>
    <mergeCell ref="J41:J43"/>
    <mergeCell ref="J44:J49"/>
    <mergeCell ref="J51:J55"/>
    <mergeCell ref="J56:J58"/>
    <mergeCell ref="J59:J61"/>
    <mergeCell ref="J62:J64"/>
    <mergeCell ref="J65:J66"/>
    <mergeCell ref="J67:J69"/>
    <mergeCell ref="J70:J72"/>
    <mergeCell ref="J73:J75"/>
    <mergeCell ref="J77:J79"/>
    <mergeCell ref="J81:J84"/>
    <mergeCell ref="J88:J90"/>
    <mergeCell ref="J91:J92"/>
    <mergeCell ref="J93:J95"/>
    <mergeCell ref="J96:J98"/>
    <mergeCell ref="J100:J102"/>
    <mergeCell ref="J103:J105"/>
    <mergeCell ref="J106:J108"/>
    <mergeCell ref="J111:J112"/>
    <mergeCell ref="J113:J115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="130" zoomScaleNormal="130" workbookViewId="0">
      <selection activeCell="D1" sqref="D1"/>
    </sheetView>
  </sheetViews>
  <sheetFormatPr defaultColWidth="9" defaultRowHeight="20.1" customHeight="1"/>
  <cols>
    <col min="1" max="2" width="8.09090909090909" style="1" customWidth="1"/>
    <col min="3" max="3" width="15.2727272727273" style="1" customWidth="1"/>
    <col min="4" max="4" width="16.4545454545455" style="1" customWidth="1"/>
    <col min="5" max="5" width="14" style="1" customWidth="1"/>
    <col min="6" max="6" width="11.5454545454545" style="1" customWidth="1"/>
    <col min="7" max="12" width="9" style="1"/>
    <col min="13" max="13" width="9.18181818181818" style="1"/>
    <col min="14" max="16384" width="9" style="1"/>
  </cols>
  <sheetData>
    <row r="1" customHeight="1" spans="1:12">
      <c r="A1" s="2" t="s">
        <v>116</v>
      </c>
      <c r="B1" s="2" t="s">
        <v>117</v>
      </c>
      <c r="C1" s="2" t="s">
        <v>118</v>
      </c>
      <c r="D1" s="2" t="s">
        <v>5</v>
      </c>
      <c r="E1" s="2" t="s">
        <v>119</v>
      </c>
      <c r="F1" s="2" t="s">
        <v>120</v>
      </c>
      <c r="G1" s="2" t="s">
        <v>6</v>
      </c>
      <c r="H1" s="2" t="s">
        <v>121</v>
      </c>
      <c r="I1" s="2" t="s">
        <v>122</v>
      </c>
      <c r="J1" s="2" t="s">
        <v>8</v>
      </c>
      <c r="K1" s="4" t="s">
        <v>123</v>
      </c>
      <c r="L1" s="5" t="s">
        <v>124</v>
      </c>
    </row>
    <row r="2" customHeight="1" spans="1:12">
      <c r="A2" s="3" t="s">
        <v>125</v>
      </c>
      <c r="B2" s="3" t="s">
        <v>126</v>
      </c>
      <c r="C2" s="3" t="s">
        <v>127</v>
      </c>
      <c r="D2" s="3" t="s">
        <v>128</v>
      </c>
      <c r="E2" s="3" t="s">
        <v>129</v>
      </c>
      <c r="F2" s="3" t="s">
        <v>130</v>
      </c>
      <c r="G2" s="3" t="s">
        <v>131</v>
      </c>
      <c r="H2" s="3">
        <v>43430</v>
      </c>
      <c r="I2" s="3" t="s">
        <v>132</v>
      </c>
      <c r="J2" s="3">
        <v>0.105</v>
      </c>
      <c r="K2" s="3">
        <v>4560.15</v>
      </c>
      <c r="L2" s="5">
        <v>1</v>
      </c>
    </row>
    <row r="3" customHeight="1" spans="1:12">
      <c r="A3" s="3" t="s">
        <v>125</v>
      </c>
      <c r="B3" s="3" t="s">
        <v>126</v>
      </c>
      <c r="C3" s="3" t="s">
        <v>127</v>
      </c>
      <c r="D3" s="3" t="s">
        <v>128</v>
      </c>
      <c r="E3" s="3" t="s">
        <v>129</v>
      </c>
      <c r="F3" s="3" t="s">
        <v>130</v>
      </c>
      <c r="G3" s="3" t="s">
        <v>133</v>
      </c>
      <c r="H3" s="3">
        <v>43430</v>
      </c>
      <c r="I3" s="3" t="s">
        <v>132</v>
      </c>
      <c r="J3" s="3">
        <v>0.198</v>
      </c>
      <c r="K3" s="3">
        <v>8599.14</v>
      </c>
      <c r="L3" s="5"/>
    </row>
    <row r="4" customHeight="1" spans="1:12">
      <c r="A4" s="3" t="s">
        <v>125</v>
      </c>
      <c r="B4" s="3" t="s">
        <v>126</v>
      </c>
      <c r="C4" s="3" t="s">
        <v>127</v>
      </c>
      <c r="D4" s="3" t="s">
        <v>134</v>
      </c>
      <c r="E4" s="3" t="s">
        <v>135</v>
      </c>
      <c r="F4" s="3" t="s">
        <v>130</v>
      </c>
      <c r="G4" s="3" t="s">
        <v>131</v>
      </c>
      <c r="H4" s="3">
        <v>51510</v>
      </c>
      <c r="I4" s="3" t="s">
        <v>132</v>
      </c>
      <c r="J4" s="3">
        <v>0.85</v>
      </c>
      <c r="K4" s="3">
        <v>43783.5</v>
      </c>
      <c r="L4" s="5"/>
    </row>
    <row r="5" customHeight="1" spans="1:12">
      <c r="A5" s="3" t="s">
        <v>125</v>
      </c>
      <c r="B5" s="3" t="s">
        <v>126</v>
      </c>
      <c r="C5" s="3" t="s">
        <v>127</v>
      </c>
      <c r="D5" s="3" t="s">
        <v>134</v>
      </c>
      <c r="E5" s="3" t="s">
        <v>135</v>
      </c>
      <c r="F5" s="3" t="s">
        <v>130</v>
      </c>
      <c r="G5" s="3" t="s">
        <v>133</v>
      </c>
      <c r="H5" s="3">
        <v>51510</v>
      </c>
      <c r="I5" s="3" t="s">
        <v>132</v>
      </c>
      <c r="J5" s="3">
        <v>0.168</v>
      </c>
      <c r="K5" s="3">
        <v>8653.68</v>
      </c>
      <c r="L5" s="5"/>
    </row>
    <row r="6" customHeight="1" spans="1:12">
      <c r="A6" s="3" t="s">
        <v>125</v>
      </c>
      <c r="B6" s="3" t="s">
        <v>126</v>
      </c>
      <c r="C6" s="3" t="s">
        <v>127</v>
      </c>
      <c r="D6" s="3" t="s">
        <v>136</v>
      </c>
      <c r="E6" s="3" t="s">
        <v>137</v>
      </c>
      <c r="F6" s="3" t="s">
        <v>130</v>
      </c>
      <c r="G6" s="3" t="s">
        <v>131</v>
      </c>
      <c r="H6" s="3">
        <v>26260</v>
      </c>
      <c r="I6" s="3" t="s">
        <v>132</v>
      </c>
      <c r="J6" s="3">
        <v>1.00432977913176</v>
      </c>
      <c r="K6" s="3">
        <v>26373.7</v>
      </c>
      <c r="L6" s="5"/>
    </row>
    <row r="7" customHeight="1" spans="1:12">
      <c r="A7" s="3" t="s">
        <v>125</v>
      </c>
      <c r="B7" s="3" t="s">
        <v>126</v>
      </c>
      <c r="C7" s="3" t="s">
        <v>127</v>
      </c>
      <c r="D7" s="3" t="s">
        <v>136</v>
      </c>
      <c r="E7" s="3" t="s">
        <v>137</v>
      </c>
      <c r="F7" s="3" t="s">
        <v>130</v>
      </c>
      <c r="G7" s="3" t="s">
        <v>133</v>
      </c>
      <c r="H7" s="3">
        <v>26260</v>
      </c>
      <c r="I7" s="3" t="s">
        <v>132</v>
      </c>
      <c r="J7" s="3">
        <v>0.168</v>
      </c>
      <c r="K7" s="3">
        <v>4411.68</v>
      </c>
      <c r="L7" s="5"/>
    </row>
    <row r="8" customHeight="1" spans="1:12">
      <c r="A8" s="3" t="s">
        <v>125</v>
      </c>
      <c r="B8" s="3" t="s">
        <v>126</v>
      </c>
      <c r="C8" s="3" t="s">
        <v>127</v>
      </c>
      <c r="D8" s="3" t="s">
        <v>138</v>
      </c>
      <c r="E8" s="3" t="s">
        <v>139</v>
      </c>
      <c r="F8" s="3" t="s">
        <v>140</v>
      </c>
      <c r="G8" s="3" t="s">
        <v>131</v>
      </c>
      <c r="H8" s="3">
        <v>60600</v>
      </c>
      <c r="I8" s="3" t="s">
        <v>132</v>
      </c>
      <c r="J8" s="3">
        <v>0.105</v>
      </c>
      <c r="K8" s="3">
        <v>6363</v>
      </c>
      <c r="L8" s="5">
        <v>2</v>
      </c>
    </row>
    <row r="9" customHeight="1" spans="1:12">
      <c r="A9" s="3" t="s">
        <v>125</v>
      </c>
      <c r="B9" s="3" t="s">
        <v>126</v>
      </c>
      <c r="C9" s="3" t="s">
        <v>127</v>
      </c>
      <c r="D9" s="3" t="s">
        <v>138</v>
      </c>
      <c r="E9" s="3" t="s">
        <v>139</v>
      </c>
      <c r="F9" s="3" t="s">
        <v>140</v>
      </c>
      <c r="G9" s="3" t="s">
        <v>133</v>
      </c>
      <c r="H9" s="3">
        <v>60600</v>
      </c>
      <c r="I9" s="3" t="s">
        <v>132</v>
      </c>
      <c r="J9" s="3">
        <v>0.198</v>
      </c>
      <c r="K9" s="3">
        <v>11998.8</v>
      </c>
      <c r="L9" s="5"/>
    </row>
    <row r="10" customHeight="1" spans="1:12">
      <c r="A10" s="3" t="s">
        <v>125</v>
      </c>
      <c r="B10" s="3" t="s">
        <v>126</v>
      </c>
      <c r="C10" s="3" t="s">
        <v>127</v>
      </c>
      <c r="D10" s="3" t="s">
        <v>136</v>
      </c>
      <c r="E10" s="3" t="s">
        <v>137</v>
      </c>
      <c r="F10" s="3" t="s">
        <v>140</v>
      </c>
      <c r="G10" s="3" t="s">
        <v>131</v>
      </c>
      <c r="H10" s="3">
        <v>610</v>
      </c>
      <c r="I10" s="3" t="s">
        <v>132</v>
      </c>
      <c r="J10" s="3">
        <v>0.158</v>
      </c>
      <c r="K10" s="3">
        <v>96.38</v>
      </c>
      <c r="L10" s="5"/>
    </row>
    <row r="11" customHeight="1" spans="1:12">
      <c r="A11" s="3" t="s">
        <v>125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141</v>
      </c>
      <c r="G11" s="3" t="s">
        <v>142</v>
      </c>
      <c r="H11" s="3">
        <v>33330</v>
      </c>
      <c r="I11" s="3" t="s">
        <v>132</v>
      </c>
      <c r="J11" s="3">
        <v>0.274</v>
      </c>
      <c r="K11" s="3">
        <v>9132.42</v>
      </c>
      <c r="L11" s="5">
        <v>3</v>
      </c>
    </row>
    <row r="12" customHeight="1" spans="1:12">
      <c r="A12" s="3" t="s">
        <v>125</v>
      </c>
      <c r="B12" s="3" t="s">
        <v>126</v>
      </c>
      <c r="C12" s="3" t="s">
        <v>127</v>
      </c>
      <c r="D12" s="3" t="s">
        <v>128</v>
      </c>
      <c r="E12" s="3" t="s">
        <v>129</v>
      </c>
      <c r="F12" s="3" t="s">
        <v>141</v>
      </c>
      <c r="G12" s="3" t="s">
        <v>143</v>
      </c>
      <c r="H12" s="3">
        <v>42420</v>
      </c>
      <c r="I12" s="3" t="s">
        <v>132</v>
      </c>
      <c r="J12" s="3">
        <v>0.116</v>
      </c>
      <c r="K12" s="3">
        <v>4920.72</v>
      </c>
      <c r="L12" s="5"/>
    </row>
    <row r="13" customHeight="1" spans="1:12">
      <c r="A13" s="3" t="s">
        <v>125</v>
      </c>
      <c r="B13" s="3" t="s">
        <v>126</v>
      </c>
      <c r="C13" s="3" t="s">
        <v>127</v>
      </c>
      <c r="D13" s="3" t="s">
        <v>144</v>
      </c>
      <c r="E13" s="3" t="s">
        <v>145</v>
      </c>
      <c r="F13" s="3" t="s">
        <v>141</v>
      </c>
      <c r="G13" s="3" t="s">
        <v>142</v>
      </c>
      <c r="H13" s="3">
        <v>20200</v>
      </c>
      <c r="I13" s="3" t="s">
        <v>132</v>
      </c>
      <c r="J13" s="3">
        <v>0.294</v>
      </c>
      <c r="K13" s="3">
        <v>5938.8</v>
      </c>
      <c r="L13" s="5"/>
    </row>
    <row r="14" customHeight="1" spans="1:12">
      <c r="A14" s="3" t="s">
        <v>125</v>
      </c>
      <c r="B14" s="3" t="s">
        <v>126</v>
      </c>
      <c r="C14" s="3" t="s">
        <v>127</v>
      </c>
      <c r="D14" s="3" t="s">
        <v>144</v>
      </c>
      <c r="E14" s="3" t="s">
        <v>145</v>
      </c>
      <c r="F14" s="3" t="s">
        <v>141</v>
      </c>
      <c r="G14" s="3" t="s">
        <v>143</v>
      </c>
      <c r="H14" s="3">
        <v>20200</v>
      </c>
      <c r="I14" s="3" t="s">
        <v>132</v>
      </c>
      <c r="J14" s="3">
        <v>0.116</v>
      </c>
      <c r="K14" s="3">
        <v>2343.2</v>
      </c>
      <c r="L14" s="5"/>
    </row>
    <row r="15" customHeight="1" spans="1:12">
      <c r="A15" s="3" t="s">
        <v>125</v>
      </c>
      <c r="B15" s="3" t="s">
        <v>126</v>
      </c>
      <c r="C15" s="3" t="s">
        <v>127</v>
      </c>
      <c r="D15" s="3" t="s">
        <v>146</v>
      </c>
      <c r="E15" s="3" t="s">
        <v>147</v>
      </c>
      <c r="F15" s="3" t="s">
        <v>148</v>
      </c>
      <c r="G15" s="3" t="s">
        <v>142</v>
      </c>
      <c r="H15" s="3">
        <v>42420</v>
      </c>
      <c r="I15" s="3" t="s">
        <v>132</v>
      </c>
      <c r="J15" s="3">
        <v>0.61</v>
      </c>
      <c r="K15" s="3">
        <v>25876.2</v>
      </c>
      <c r="L15" s="5">
        <v>4</v>
      </c>
    </row>
    <row r="16" customHeight="1" spans="1:12">
      <c r="A16" s="3" t="s">
        <v>125</v>
      </c>
      <c r="B16" s="3" t="s">
        <v>126</v>
      </c>
      <c r="C16" s="3" t="s">
        <v>127</v>
      </c>
      <c r="D16" s="3" t="s">
        <v>149</v>
      </c>
      <c r="E16" s="3" t="s">
        <v>150</v>
      </c>
      <c r="F16" s="3" t="s">
        <v>148</v>
      </c>
      <c r="G16" s="3" t="s">
        <v>142</v>
      </c>
      <c r="H16" s="3">
        <v>42420</v>
      </c>
      <c r="I16" s="3" t="s">
        <v>132</v>
      </c>
      <c r="J16" s="3">
        <v>0.41</v>
      </c>
      <c r="K16" s="3">
        <v>17392.2</v>
      </c>
      <c r="L16" s="5"/>
    </row>
    <row r="17" customHeight="1" spans="1:12">
      <c r="A17" s="3" t="s">
        <v>125</v>
      </c>
      <c r="B17" s="3" t="s">
        <v>126</v>
      </c>
      <c r="C17" s="3" t="s">
        <v>127</v>
      </c>
      <c r="D17" s="3" t="s">
        <v>138</v>
      </c>
      <c r="E17" s="3" t="s">
        <v>139</v>
      </c>
      <c r="F17" s="3" t="s">
        <v>148</v>
      </c>
      <c r="G17" s="3" t="s">
        <v>142</v>
      </c>
      <c r="H17" s="3">
        <v>40400</v>
      </c>
      <c r="I17" s="3" t="s">
        <v>132</v>
      </c>
      <c r="J17" s="3">
        <v>0.41</v>
      </c>
      <c r="K17" s="3">
        <v>16564</v>
      </c>
      <c r="L17" s="5"/>
    </row>
    <row r="18" customHeight="1" spans="1:12">
      <c r="A18" s="3" t="s">
        <v>125</v>
      </c>
      <c r="B18" s="3" t="s">
        <v>126</v>
      </c>
      <c r="C18" s="3" t="s">
        <v>127</v>
      </c>
      <c r="D18" s="3" t="s">
        <v>151</v>
      </c>
      <c r="E18" s="3" t="s">
        <v>152</v>
      </c>
      <c r="F18" s="3" t="s">
        <v>153</v>
      </c>
      <c r="G18" s="3" t="s">
        <v>154</v>
      </c>
      <c r="H18" s="3">
        <v>9595</v>
      </c>
      <c r="I18" s="3" t="s">
        <v>132</v>
      </c>
      <c r="J18" s="3">
        <v>1.5</v>
      </c>
      <c r="K18" s="3">
        <v>14392.5</v>
      </c>
      <c r="L18" s="5">
        <v>5</v>
      </c>
    </row>
    <row r="19" customHeight="1" spans="1:12">
      <c r="A19" s="3" t="s">
        <v>125</v>
      </c>
      <c r="B19" s="3" t="s">
        <v>126</v>
      </c>
      <c r="C19" s="3" t="s">
        <v>127</v>
      </c>
      <c r="D19" s="3" t="s">
        <v>134</v>
      </c>
      <c r="E19" s="3" t="s">
        <v>135</v>
      </c>
      <c r="F19" s="3" t="s">
        <v>155</v>
      </c>
      <c r="G19" s="3" t="s">
        <v>142</v>
      </c>
      <c r="H19" s="3">
        <v>34340</v>
      </c>
      <c r="I19" s="3" t="s">
        <v>132</v>
      </c>
      <c r="J19" s="3">
        <v>0.41</v>
      </c>
      <c r="K19" s="3">
        <v>14079.4</v>
      </c>
      <c r="L19" s="5">
        <v>6</v>
      </c>
    </row>
    <row r="20" customHeight="1" spans="1:12">
      <c r="A20" s="3" t="s">
        <v>125</v>
      </c>
      <c r="B20" s="3" t="s">
        <v>126</v>
      </c>
      <c r="C20" s="3" t="s">
        <v>127</v>
      </c>
      <c r="D20" s="3" t="s">
        <v>156</v>
      </c>
      <c r="E20" s="3" t="s">
        <v>157</v>
      </c>
      <c r="F20" s="3" t="s">
        <v>158</v>
      </c>
      <c r="G20" s="3" t="s">
        <v>131</v>
      </c>
      <c r="H20" s="3">
        <v>60095</v>
      </c>
      <c r="I20" s="3" t="s">
        <v>132</v>
      </c>
      <c r="J20" s="3">
        <v>0.326</v>
      </c>
      <c r="K20" s="3">
        <v>19590.97</v>
      </c>
      <c r="L20" s="5">
        <v>7</v>
      </c>
    </row>
    <row r="21" customHeight="1" spans="1:12">
      <c r="A21" s="3" t="s">
        <v>125</v>
      </c>
      <c r="B21" s="3" t="s">
        <v>126</v>
      </c>
      <c r="C21" s="3" t="s">
        <v>127</v>
      </c>
      <c r="D21" s="3" t="s">
        <v>159</v>
      </c>
      <c r="E21" s="3" t="s">
        <v>160</v>
      </c>
      <c r="F21" s="3" t="s">
        <v>158</v>
      </c>
      <c r="G21" s="3" t="s">
        <v>142</v>
      </c>
      <c r="H21" s="3">
        <v>29290</v>
      </c>
      <c r="I21" s="3" t="s">
        <v>132</v>
      </c>
      <c r="J21" s="3">
        <v>0.526</v>
      </c>
      <c r="K21" s="3">
        <v>15406.54</v>
      </c>
      <c r="L21" s="5"/>
    </row>
    <row r="22" customHeight="1" spans="1:12">
      <c r="A22" s="3" t="s">
        <v>125</v>
      </c>
      <c r="B22" s="3" t="s">
        <v>126</v>
      </c>
      <c r="C22" s="3" t="s">
        <v>127</v>
      </c>
      <c r="D22" s="3" t="s">
        <v>159</v>
      </c>
      <c r="E22" s="3" t="s">
        <v>160</v>
      </c>
      <c r="F22" s="3" t="s">
        <v>158</v>
      </c>
      <c r="G22" s="3" t="s">
        <v>142</v>
      </c>
      <c r="H22" s="3">
        <v>34340</v>
      </c>
      <c r="I22" s="3" t="s">
        <v>132</v>
      </c>
      <c r="J22" s="3">
        <v>0.526</v>
      </c>
      <c r="K22" s="3">
        <v>18062.84</v>
      </c>
      <c r="L22" s="5"/>
    </row>
    <row r="23" customHeight="1" spans="1:12">
      <c r="A23" s="3" t="s">
        <v>125</v>
      </c>
      <c r="B23" s="3" t="s">
        <v>126</v>
      </c>
      <c r="C23" s="3" t="s">
        <v>127</v>
      </c>
      <c r="D23" s="3" t="s">
        <v>161</v>
      </c>
      <c r="E23" s="3" t="s">
        <v>162</v>
      </c>
      <c r="F23" s="3" t="s">
        <v>158</v>
      </c>
      <c r="G23" s="3" t="s">
        <v>133</v>
      </c>
      <c r="H23" s="3">
        <v>50803</v>
      </c>
      <c r="I23" s="3" t="s">
        <v>132</v>
      </c>
      <c r="J23" s="3">
        <v>0.198</v>
      </c>
      <c r="K23" s="3">
        <v>10058.994</v>
      </c>
      <c r="L23" s="5"/>
    </row>
    <row r="24" customHeight="1" spans="1:12">
      <c r="A24" s="3" t="s">
        <v>125</v>
      </c>
      <c r="B24" s="3" t="s">
        <v>126</v>
      </c>
      <c r="C24" s="3" t="s">
        <v>127</v>
      </c>
      <c r="D24" s="3" t="s">
        <v>163</v>
      </c>
      <c r="E24" s="3" t="s">
        <v>164</v>
      </c>
      <c r="F24" s="3" t="s">
        <v>165</v>
      </c>
      <c r="G24" s="3" t="s">
        <v>142</v>
      </c>
      <c r="H24" s="3">
        <v>23735</v>
      </c>
      <c r="I24" s="3" t="s">
        <v>132</v>
      </c>
      <c r="J24" s="3">
        <v>0.41</v>
      </c>
      <c r="K24" s="3">
        <v>9731.35</v>
      </c>
      <c r="L24" s="5">
        <v>8</v>
      </c>
    </row>
    <row r="25" customHeight="1" spans="1:12">
      <c r="A25" s="3" t="s">
        <v>125</v>
      </c>
      <c r="B25" s="3" t="s">
        <v>126</v>
      </c>
      <c r="C25" s="3" t="s">
        <v>127</v>
      </c>
      <c r="D25" s="3" t="s">
        <v>138</v>
      </c>
      <c r="E25" s="3" t="s">
        <v>139</v>
      </c>
      <c r="F25" s="3" t="s">
        <v>165</v>
      </c>
      <c r="G25" s="3" t="s">
        <v>142</v>
      </c>
      <c r="H25" s="3">
        <v>20200</v>
      </c>
      <c r="I25" s="3" t="s">
        <v>132</v>
      </c>
      <c r="J25" s="3">
        <v>0.526</v>
      </c>
      <c r="K25" s="3">
        <v>10625.2</v>
      </c>
      <c r="L25" s="5"/>
    </row>
    <row r="26" customHeight="1" spans="1:12">
      <c r="A26" s="3" t="s">
        <v>125</v>
      </c>
      <c r="B26" s="3" t="s">
        <v>126</v>
      </c>
      <c r="C26" s="3" t="s">
        <v>127</v>
      </c>
      <c r="D26" s="3" t="s">
        <v>166</v>
      </c>
      <c r="E26" s="3" t="s">
        <v>167</v>
      </c>
      <c r="F26" s="3" t="s">
        <v>165</v>
      </c>
      <c r="G26" s="3" t="s">
        <v>142</v>
      </c>
      <c r="H26" s="3">
        <v>23230</v>
      </c>
      <c r="I26" s="3" t="s">
        <v>132</v>
      </c>
      <c r="J26" s="3">
        <v>0.41</v>
      </c>
      <c r="K26" s="3">
        <v>9524.3</v>
      </c>
      <c r="L26" s="5"/>
    </row>
    <row r="27" customHeight="1" spans="1:12">
      <c r="A27" s="3" t="s">
        <v>125</v>
      </c>
      <c r="B27" s="3" t="s">
        <v>126</v>
      </c>
      <c r="C27" s="3" t="s">
        <v>127</v>
      </c>
      <c r="D27" s="3" t="s">
        <v>149</v>
      </c>
      <c r="E27" s="3" t="s">
        <v>150</v>
      </c>
      <c r="F27" s="3" t="s">
        <v>165</v>
      </c>
      <c r="G27" s="3" t="s">
        <v>142</v>
      </c>
      <c r="H27" s="3">
        <v>13332</v>
      </c>
      <c r="I27" s="3" t="s">
        <v>132</v>
      </c>
      <c r="J27" s="3">
        <v>0.41</v>
      </c>
      <c r="K27" s="3">
        <v>5466.12</v>
      </c>
      <c r="L27" s="5"/>
    </row>
    <row r="28" customHeight="1" spans="1:12">
      <c r="A28" s="3" t="s">
        <v>125</v>
      </c>
      <c r="B28" s="3" t="s">
        <v>126</v>
      </c>
      <c r="C28" s="3" t="s">
        <v>127</v>
      </c>
      <c r="D28" s="3" t="s">
        <v>163</v>
      </c>
      <c r="E28" s="3" t="s">
        <v>164</v>
      </c>
      <c r="F28" s="3" t="s">
        <v>165</v>
      </c>
      <c r="G28" s="3" t="s">
        <v>154</v>
      </c>
      <c r="H28" s="3">
        <v>5555</v>
      </c>
      <c r="I28" s="3" t="s">
        <v>132</v>
      </c>
      <c r="J28" s="3">
        <v>1.09</v>
      </c>
      <c r="K28" s="3">
        <v>6054.95</v>
      </c>
      <c r="L28" s="5"/>
    </row>
    <row r="29" customHeight="1" spans="1:12">
      <c r="A29" s="3" t="s">
        <v>125</v>
      </c>
      <c r="B29" s="3" t="s">
        <v>126</v>
      </c>
      <c r="C29" s="3" t="s">
        <v>127</v>
      </c>
      <c r="D29" s="3" t="s">
        <v>156</v>
      </c>
      <c r="E29" s="3" t="s">
        <v>157</v>
      </c>
      <c r="F29" s="3" t="s">
        <v>168</v>
      </c>
      <c r="G29" s="3" t="s">
        <v>131</v>
      </c>
      <c r="H29" s="3">
        <v>60095</v>
      </c>
      <c r="I29" s="3" t="s">
        <v>132</v>
      </c>
      <c r="J29" s="3">
        <v>0.85</v>
      </c>
      <c r="K29" s="3">
        <v>51080.75</v>
      </c>
      <c r="L29" s="5">
        <v>9</v>
      </c>
    </row>
    <row r="30" customHeight="1" spans="1:12">
      <c r="A30" s="3" t="s">
        <v>125</v>
      </c>
      <c r="B30" s="3" t="s">
        <v>126</v>
      </c>
      <c r="C30" s="3" t="s">
        <v>127</v>
      </c>
      <c r="D30" s="3" t="s">
        <v>161</v>
      </c>
      <c r="E30" s="3" t="s">
        <v>162</v>
      </c>
      <c r="F30" s="3" t="s">
        <v>168</v>
      </c>
      <c r="G30" s="3" t="s">
        <v>131</v>
      </c>
      <c r="H30" s="3">
        <v>50803</v>
      </c>
      <c r="I30" s="3" t="s">
        <v>132</v>
      </c>
      <c r="J30" s="3">
        <v>0.85</v>
      </c>
      <c r="K30" s="3">
        <v>43182.55</v>
      </c>
      <c r="L30" s="5"/>
    </row>
    <row r="31" customHeight="1" spans="1:12">
      <c r="A31" s="3" t="s">
        <v>125</v>
      </c>
      <c r="B31" s="3" t="s">
        <v>126</v>
      </c>
      <c r="C31" s="3" t="s">
        <v>127</v>
      </c>
      <c r="D31" s="3" t="s">
        <v>149</v>
      </c>
      <c r="E31" s="3" t="s">
        <v>150</v>
      </c>
      <c r="F31" s="3" t="s">
        <v>168</v>
      </c>
      <c r="G31" s="3" t="s">
        <v>142</v>
      </c>
      <c r="H31" s="3">
        <v>16160</v>
      </c>
      <c r="I31" s="3" t="s">
        <v>132</v>
      </c>
      <c r="J31" s="3">
        <v>0.41</v>
      </c>
      <c r="K31" s="3">
        <v>6625.6</v>
      </c>
      <c r="L31" s="5"/>
    </row>
    <row r="32" customHeight="1" spans="1:12">
      <c r="A32" s="3" t="s">
        <v>125</v>
      </c>
      <c r="B32" s="3" t="s">
        <v>126</v>
      </c>
      <c r="C32" s="3" t="s">
        <v>127</v>
      </c>
      <c r="D32" s="3" t="s">
        <v>144</v>
      </c>
      <c r="E32" s="3" t="s">
        <v>145</v>
      </c>
      <c r="F32" s="3" t="s">
        <v>169</v>
      </c>
      <c r="G32" s="3" t="s">
        <v>142</v>
      </c>
      <c r="H32" s="3">
        <v>33330</v>
      </c>
      <c r="I32" s="3" t="s">
        <v>132</v>
      </c>
      <c r="J32" s="3">
        <v>0.41</v>
      </c>
      <c r="K32" s="3">
        <v>13665.3</v>
      </c>
      <c r="L32" s="5">
        <v>10</v>
      </c>
    </row>
    <row r="33" customHeight="1" spans="1:12">
      <c r="A33" s="3" t="s">
        <v>125</v>
      </c>
      <c r="B33" s="3" t="s">
        <v>126</v>
      </c>
      <c r="C33" s="3" t="s">
        <v>127</v>
      </c>
      <c r="D33" s="3" t="s">
        <v>161</v>
      </c>
      <c r="E33" s="3" t="s">
        <v>162</v>
      </c>
      <c r="F33" s="3" t="s">
        <v>170</v>
      </c>
      <c r="G33" s="3" t="s">
        <v>142</v>
      </c>
      <c r="H33" s="3">
        <v>23230</v>
      </c>
      <c r="I33" s="3" t="s">
        <v>132</v>
      </c>
      <c r="J33" s="3">
        <v>0.41</v>
      </c>
      <c r="K33" s="3">
        <v>9524.3</v>
      </c>
      <c r="L33" s="5">
        <v>11</v>
      </c>
    </row>
    <row r="34" customHeight="1" spans="1:12">
      <c r="A34" s="3" t="s">
        <v>125</v>
      </c>
      <c r="B34" s="3" t="s">
        <v>126</v>
      </c>
      <c r="C34" s="3" t="s">
        <v>127</v>
      </c>
      <c r="D34" s="3" t="s">
        <v>171</v>
      </c>
      <c r="E34" s="3" t="s">
        <v>172</v>
      </c>
      <c r="F34" s="3" t="s">
        <v>170</v>
      </c>
      <c r="G34" s="3" t="s">
        <v>142</v>
      </c>
      <c r="H34" s="3">
        <v>17675</v>
      </c>
      <c r="I34" s="3" t="s">
        <v>132</v>
      </c>
      <c r="J34" s="3">
        <v>0.41</v>
      </c>
      <c r="K34" s="3">
        <v>7246.75</v>
      </c>
      <c r="L34" s="5"/>
    </row>
    <row r="35" customHeight="1" spans="1:12">
      <c r="A35" s="3" t="s">
        <v>125</v>
      </c>
      <c r="B35" s="3" t="s">
        <v>126</v>
      </c>
      <c r="C35" s="3" t="s">
        <v>127</v>
      </c>
      <c r="D35" s="3" t="s">
        <v>134</v>
      </c>
      <c r="E35" s="3" t="s">
        <v>135</v>
      </c>
      <c r="F35" s="3" t="s">
        <v>170</v>
      </c>
      <c r="G35" s="3" t="s">
        <v>142</v>
      </c>
      <c r="H35" s="3">
        <v>22725</v>
      </c>
      <c r="I35" s="3" t="s">
        <v>132</v>
      </c>
      <c r="J35" s="3">
        <v>0.41</v>
      </c>
      <c r="K35" s="3">
        <v>9317.25</v>
      </c>
      <c r="L35" s="5"/>
    </row>
    <row r="36" customHeight="1" spans="1:12">
      <c r="A36" s="3" t="s">
        <v>125</v>
      </c>
      <c r="B36" s="3" t="s">
        <v>126</v>
      </c>
      <c r="C36" s="3" t="s">
        <v>127</v>
      </c>
      <c r="D36" s="3" t="s">
        <v>149</v>
      </c>
      <c r="E36" s="3" t="s">
        <v>150</v>
      </c>
      <c r="F36" s="3" t="s">
        <v>170</v>
      </c>
      <c r="G36" s="3" t="s">
        <v>142</v>
      </c>
      <c r="H36" s="3">
        <v>10100</v>
      </c>
      <c r="I36" s="3" t="s">
        <v>132</v>
      </c>
      <c r="J36" s="3">
        <v>0.41</v>
      </c>
      <c r="K36" s="3">
        <v>4141</v>
      </c>
      <c r="L36" s="5"/>
    </row>
    <row r="37" customHeight="1" spans="1:12">
      <c r="A37" s="3" t="s">
        <v>125</v>
      </c>
      <c r="B37" s="3" t="s">
        <v>126</v>
      </c>
      <c r="C37" s="3" t="s">
        <v>127</v>
      </c>
      <c r="D37" s="3" t="s">
        <v>134</v>
      </c>
      <c r="E37" s="3" t="s">
        <v>135</v>
      </c>
      <c r="F37" s="3" t="s">
        <v>170</v>
      </c>
      <c r="G37" s="3" t="s">
        <v>131</v>
      </c>
      <c r="H37" s="3">
        <v>11110</v>
      </c>
      <c r="I37" s="3" t="s">
        <v>132</v>
      </c>
      <c r="J37" s="3">
        <v>1.048</v>
      </c>
      <c r="K37" s="3">
        <v>11643.28</v>
      </c>
      <c r="L37" s="5"/>
    </row>
    <row r="38" customHeight="1" spans="1:12">
      <c r="A38" s="3" t="s">
        <v>125</v>
      </c>
      <c r="B38" s="3" t="s">
        <v>126</v>
      </c>
      <c r="C38" s="3" t="s">
        <v>127</v>
      </c>
      <c r="D38" s="3" t="s">
        <v>149</v>
      </c>
      <c r="E38" s="3" t="s">
        <v>150</v>
      </c>
      <c r="F38" s="3" t="s">
        <v>170</v>
      </c>
      <c r="G38" s="3" t="s">
        <v>131</v>
      </c>
      <c r="H38" s="3">
        <v>10100</v>
      </c>
      <c r="I38" s="3" t="s">
        <v>132</v>
      </c>
      <c r="J38" s="3">
        <v>1.15</v>
      </c>
      <c r="K38" s="3">
        <v>11615</v>
      </c>
      <c r="L38" s="5"/>
    </row>
  </sheetData>
  <autoFilter xmlns:etc="http://www.wps.cn/officeDocument/2017/etCustomData" ref="A1:L38" etc:filterBottomFollowUsedRange="0">
    <extLst/>
  </autoFilter>
  <mergeCells count="8">
    <mergeCell ref="L2:L7"/>
    <mergeCell ref="L8:L10"/>
    <mergeCell ref="L11:L14"/>
    <mergeCell ref="L15:L17"/>
    <mergeCell ref="L20:L23"/>
    <mergeCell ref="L24:L28"/>
    <mergeCell ref="L29:L31"/>
    <mergeCell ref="L33:L38"/>
  </mergeCells>
  <dataValidations count="1">
    <dataValidation type="list" allowBlank="1" showInputMessage="1" showErrorMessage="1" sqref="C1:C38">
      <formula1>"内销（面料）,内销（辅料）,加工费,外销（成衣）, 外销（面辅料）,内销（成衣）,费用"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6.3开票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2025-06-04T09:02:02Z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BC6DA3A2A60A4D408000891BA9D10769</vt:lpwstr>
  </property>
  <property fmtid="{D5CDD505-2E9C-101B-9397-08002B2CF9AE}" pid="4" name="KSOReadingLayout">
    <vt:bool>false</vt:bool>
  </property>
</Properties>
</file>