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'国内做货-人民币'!$A$1:$J$76</definedName>
    <definedName name="_xlnm._FilterDatabase" localSheetId="1" hidden="1">'国外做货-美金'!$B$1:$I$91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<sst xmlns="http://schemas.openxmlformats.org/spreadsheetml/2006/main" count="365" uniqueCount="171">
  <si>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</si>
  <si>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</si>
  <si>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</si>
  <si>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</si>
  <si>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</si>
  <si>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</si>
  <si>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</si>
  <si>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</si>
  <si>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</si>
  <si>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</si>
  <si>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25670</t>
  </si>
  <si>
    <t>RRNBSK475
工厂：星之浩工厂</t>
  </si>
  <si>
    <t>0093-708-906
Made in China 女下装裤子
加单2</t>
  </si>
  <si>
    <t>白色吊牌HPBCGEN001-60*95mm</t>
  </si>
  <si>
    <t>徐州星之浩</t>
  </si>
  <si>
    <t>黑色 吊绳 MRBCGEN004-320*1.5mm</t>
  </si>
  <si>
    <t>白色缎带洗标CLBCGEN003*4页-60*25mm（加页码）</t>
  </si>
  <si>
    <t>白色织标WLBCGEN017（05B）-65*19mm</t>
  </si>
  <si>
    <t>白色缎带洗标CLBCGEN003*1页-60*25mm（加页码）(条码页)</t>
  </si>
  <si>
    <t>25671</t>
  </si>
  <si>
    <t>RRNBSK476
工厂：星之浩工厂</t>
  </si>
  <si>
    <t>0093-709-906
Made in China 女下装裤子</t>
  </si>
  <si>
    <t>25673</t>
  </si>
  <si>
    <t>RRNBSK477
工厂：星之浩工厂</t>
  </si>
  <si>
    <t>0093-757-906/251/800
Made in China 女下装裤子</t>
  </si>
  <si>
    <t>25674</t>
  </si>
  <si>
    <t>RRNBSK480
工厂：星之浩工厂</t>
  </si>
  <si>
    <t>0093-760-251/800/906
Made in China 女下装裤子</t>
  </si>
  <si>
    <t>25936</t>
  </si>
  <si>
    <t>RRNBSK498
工厂：星之浩工厂</t>
  </si>
  <si>
    <t>0093-707-441
Made in China 女下装裤子
加单5</t>
  </si>
  <si>
    <t>白色缎带洗标CLBCGEN003*1页-60*25mm（加页码）（条码页）</t>
  </si>
  <si>
    <t>80884</t>
  </si>
  <si>
    <t>RRNBSK508
工厂：三马</t>
  </si>
  <si>
    <t xml:space="preserve"> 6080-707-800/812  MINIDO 
Made in China 女下装裙子</t>
  </si>
  <si>
    <t>白色吊牌HPBCRFI001-60*95mm-RFID LOGO</t>
  </si>
  <si>
    <t>三马</t>
  </si>
  <si>
    <t>白色缎带空白标 BKKBXM24002（60*25mm）</t>
  </si>
  <si>
    <t>白色RFID织标WLBCRFI013-65*19mm（+3%）</t>
  </si>
  <si>
    <t>白色RFID织标WLBCRFI013-65*19mm-免费大货样</t>
  </si>
  <si>
    <t>26144</t>
  </si>
  <si>
    <t>RRNBSK523
工厂：星之浩工厂</t>
  </si>
  <si>
    <t>0093-707-441
Made in China 女下装裤子
加单6</t>
  </si>
  <si>
    <t>81826/81828/
81829/81830</t>
  </si>
  <si>
    <t>RRNBSK535
工厂：顺成</t>
  </si>
  <si>
    <t>5106-707-800/926 NOMA
Made in China 女下装裤子</t>
  </si>
  <si>
    <t>顺成</t>
  </si>
  <si>
    <t>白色RFID织标WLBCRFI015-65*19mm（+3%）</t>
  </si>
  <si>
    <t>26253</t>
  </si>
  <si>
    <t>RRNBSK537
工厂：星之浩工厂</t>
  </si>
  <si>
    <t>0093-707-800
Made in China 女下装裤子
加单7</t>
  </si>
  <si>
    <t>26263</t>
  </si>
  <si>
    <t>RRNBSK538
工厂：星之浩工厂</t>
  </si>
  <si>
    <t>0093-707-422/441
Made in China 女下装裤子
加单8</t>
  </si>
  <si>
    <t>白色吊牌HPBCGEN001-60*95mm 补差数</t>
  </si>
  <si>
    <t>白色缎带洗标CLBCGEN003*1页-60*25mm（加页码）条码页</t>
  </si>
  <si>
    <t>80043</t>
  </si>
  <si>
    <t>RRNBSK545
工厂：豪志工厂</t>
  </si>
  <si>
    <t xml:space="preserve">5093-707-251/514
Made IN China 女下装  </t>
  </si>
  <si>
    <t>豪志</t>
  </si>
  <si>
    <t>白色缎带芯片洗标CLBCRFI001-60*25mm</t>
  </si>
  <si>
    <t>26513/26514/
26515</t>
  </si>
  <si>
    <t>RRNBSK557
工厂：星之浩工厂</t>
  </si>
  <si>
    <t>0093-707-251/800
Made in China 女下装裤子
加单9</t>
  </si>
  <si>
    <t>RRNBSK559
工厂：三马</t>
  </si>
  <si>
    <t xml:space="preserve"> 6080-707-800/812  MINIDO 
Made in China 女下装裙子
补数</t>
  </si>
  <si>
    <t>82424</t>
  </si>
  <si>
    <t>RRNBSK566
工厂：星之浩工厂</t>
  </si>
  <si>
    <t>0093-706-800
Made in China 女下装裤子</t>
  </si>
  <si>
    <t>以下开票  徐州星之浩服饰有限公司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</si>
  <si>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</si>
  <si>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</si>
  <si>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</si>
  <si>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</si>
  <si>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</si>
  <si>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</si>
  <si>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</si>
  <si>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0093-707,0093-737
0093-708,0093-797
0093-712</t>
  </si>
  <si>
    <t>以下开票  海盐三马发展有限公司</t>
  </si>
  <si>
    <t>6080-707</t>
  </si>
  <si>
    <t>以下开票  桐城市顺成制衣有限公司</t>
  </si>
  <si>
    <t>5106-707</t>
  </si>
  <si>
    <t>以下开票  淮北豪志服装有限公司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</si>
  <si>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</si>
  <si>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</si>
  <si>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</si>
  <si>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</si>
  <si>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</si>
  <si>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</si>
  <si>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</si>
  <si>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</si>
  <si>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</si>
  <si>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</si>
  <si>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</si>
  <si>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徐州星之浩服饰有限公司</t>
  </si>
  <si>
    <t>无</t>
  </si>
  <si>
    <t>海盐三马发展有限公司</t>
  </si>
  <si>
    <t>桐城市顺成制衣有限公司</t>
  </si>
  <si>
    <t>淮北豪志服装有限公司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</si>
  <si>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</si>
  <si>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78489</t>
  </si>
  <si>
    <t>RRNBSK420
工厂：三兴</t>
  </si>
  <si>
    <t>5106-741-800/926/503  NOMA
Made in Cambodia 女下装裤子</t>
  </si>
  <si>
    <t>白色缎带洗标CLBCGEN003*4页-60*25mm（加页码）(800/926色)</t>
  </si>
  <si>
    <t>白色缎带洗标CLBCGEN003*4页-60*25mm（加页码）(503色)</t>
  </si>
  <si>
    <t>白色RFID织标WLBCRFI015-65*19mm</t>
  </si>
  <si>
    <t>79102</t>
  </si>
  <si>
    <t>RRNBSK465
工厂：新云峰</t>
  </si>
  <si>
    <t>5095-777-605/700  MIEL ONLIN
Made in Cambodia 女下装裤子</t>
  </si>
  <si>
    <t>腰卡WIDE LEG（BKYK25001）-88*82mm</t>
  </si>
  <si>
    <t>白色RFID织标WLBCRFI013-65*19mm（+4%）</t>
  </si>
  <si>
    <t>79251</t>
  </si>
  <si>
    <t>RRNBSK466
工厂：新云峰</t>
  </si>
  <si>
    <t>5095-757-605/700  MIEL PETIT
Made in Cambodia 女下装裤子</t>
  </si>
  <si>
    <t>79255</t>
  </si>
  <si>
    <t>RRNBSK467
工厂：新云峰</t>
  </si>
  <si>
    <t>5095-797-605/700  
Made in Cambodia 女下装裤子</t>
  </si>
  <si>
    <t>RRNBSK482
工厂：依洲</t>
  </si>
  <si>
    <t>RACHEL 0093-741-441/711/800
Made in Cambodia 女士长裤
加单16</t>
  </si>
  <si>
    <t>80285/80286/
80287/80288</t>
  </si>
  <si>
    <t>RRNBSK497</t>
  </si>
  <si>
    <t>5095-741</t>
  </si>
  <si>
    <t>配比装胶带贴纸  BKSKR24014</t>
  </si>
  <si>
    <t>24984/25278/
25283/25678</t>
  </si>
  <si>
    <t>RRNBSK514
工厂：依洲</t>
  </si>
  <si>
    <t>RACHEL 0093-741-441/711/800
in Cambodia 女士长裤
加单16  补差数</t>
  </si>
  <si>
    <t>白色缎带洗标CLBCGEN003*1页-60*25mm（加页码）-条码页</t>
  </si>
  <si>
    <t>79215/79512/
80073</t>
  </si>
  <si>
    <t>RRNBSK515
工厂：依洲</t>
  </si>
  <si>
    <t>RACHEL 0093-744-422
Made in Cambodia 女士长裤
补差数</t>
  </si>
  <si>
    <t>25676</t>
  </si>
  <si>
    <t>RRNBSK516
工厂：依洲</t>
  </si>
  <si>
    <t>0093-743-251
Made in Cambodia 女下装裤子
 加单3补差数</t>
  </si>
  <si>
    <t>24136</t>
  </si>
  <si>
    <t>RRNBSK519
工厂：乐维斯</t>
  </si>
  <si>
    <t>3232-741-401 VENU
Made in Cambodia 女下装裤子</t>
  </si>
  <si>
    <t>黄色RFID箱贴BKSKR24016-100*200mm</t>
  </si>
  <si>
    <t>77897</t>
  </si>
  <si>
    <t>RRNBSK521
工厂：新云峰</t>
  </si>
  <si>
    <t>5095-741-800  MIEL
Made in Cambodia 女下装裤子  补单</t>
  </si>
  <si>
    <t>白色缎带洗标CLBCGEN003*1页-60*25mm（加页码）（32码条码页）</t>
  </si>
  <si>
    <t>RRNBSK525
工厂：依洲</t>
  </si>
  <si>
    <t>RACHEL 0093-744-422
Made in Cambodia 女士长裤
加单2</t>
  </si>
  <si>
    <t>26310</t>
  </si>
  <si>
    <t>RRNBSK532
工厂：乐维斯</t>
  </si>
  <si>
    <t>3232-741-401 VENU
Made in Cambodia 女下装裤子
加单1</t>
  </si>
  <si>
    <t>RRNBSK539
工厂：锦泰</t>
  </si>
  <si>
    <t>5093-741 -251/514  LEA
Made in Cambodia 女下装裤子
加单1  补单</t>
  </si>
  <si>
    <t>82430</t>
  </si>
  <si>
    <t>RRNBSK548
工厂：乐维斯</t>
  </si>
  <si>
    <t>3232-741-401 VENU
Made in Cambodia 女下装裤子
加单2</t>
  </si>
  <si>
    <t>白色缎带芯片洗标CLBCRFI001-60*25mm（+3%）</t>
  </si>
  <si>
    <t>78098</t>
  </si>
  <si>
    <t>RRNBSK555
工厂：新云峰</t>
  </si>
  <si>
    <t>5095-741-800/500  MIEL
Made in Cambodia 女下装裤子
补单2</t>
  </si>
  <si>
    <t>白色缎带洗标CLBCGEN003*1页-60*25mm（加页码）812色条码页</t>
  </si>
  <si>
    <t>白色RFID织标WLBCRFI013-65*19mm</t>
  </si>
  <si>
    <t>RRNBSK556
工厂：依洲</t>
  </si>
  <si>
    <t>RACHEL 0093-741-441
Made in Cambodia 女士长裤
加单20</t>
  </si>
  <si>
    <t>26143</t>
  </si>
  <si>
    <t>RRNBSK524
工厂：依洲</t>
  </si>
  <si>
    <t>0093-743-251
Made in Cambodia 女下装裤子
加单4</t>
  </si>
  <si>
    <t>RRNBSK526
工厂：依洲</t>
  </si>
  <si>
    <t>RACHEL 0093-741-800
Made in Cambodia 女士长裤
加单17</t>
  </si>
  <si>
    <t>白色缎带洗标CLBCGEN003*4页-60*25mm（加页码）条码页 补差数</t>
  </si>
  <si>
    <t>RRNBSK551
工厂：依洲</t>
  </si>
  <si>
    <t>RACHEL 0093-741-251
Made in Cambodia 女士长裤
加单14  补单</t>
  </si>
  <si>
    <t>白色缎带洗标CLBCGEN003*4页-60*25mm（加页码）条码页</t>
  </si>
  <si>
    <t>RRNBSK596
工厂：依洲</t>
  </si>
  <si>
    <t>RACHEL 0093-744-422
Made in Cambodia 女士长裤
加单2  补单</t>
  </si>
  <si>
    <t>白色缎带洗标CLBCGEN003*4页-60*25mm（加页码）11码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</si>
</sst>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"/>
      <charset val="134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11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/>
    <xf numFmtId="14" fontId="0" fillId="2" borderId="3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vertical="center"/>
    </xf>
    <xf numFmtId="14" fontId="0" fillId="5" borderId="3" xfId="0" applyNumberFormat="1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5" borderId="3" xfId="0" applyNumberFormat="1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8" fillId="6" borderId="0" xfId="0" applyNumberFormat="1" applyFont="1" applyFill="1" applyBorder="1" applyAlignment="1" applyProtection="1">
      <alignment horizontal="center" vertical="center"/>
    </xf>
    <xf numFmtId="178" fontId="11" fillId="6" borderId="0" xfId="0" applyNumberFormat="1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4" fillId="0" borderId="8" xfId="0" applyNumberFormat="1" applyFont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NumberFormat="1" applyFont="1" applyFill="1" applyBorder="1" applyAlignment="1" applyProtection="1"/>
    <xf numFmtId="8" fontId="14" fillId="0" borderId="8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46355</xdr:colOff>
      <xdr:row>76</xdr:row>
      <xdr:rowOff>133350</xdr:rowOff>
    </xdr:from>
    <xdr:to>
      <xdr:col>5</xdr:col>
      <xdr:colOff>3672205</xdr:colOff>
      <xdr:row>82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7145" y="14674850"/>
          <a:ext cx="362585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3814445</xdr:colOff>
      <xdr:row>89</xdr:row>
      <xdr:rowOff>151130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0790" y="16846550"/>
          <a:ext cx="3814445" cy="188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3582035</xdr:colOff>
      <xdr:row>95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20790" y="18770600"/>
          <a:ext cx="3582035" cy="174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160655</xdr:colOff>
      <xdr:row>96</xdr:row>
      <xdr:rowOff>0</xdr:rowOff>
    </xdr:from>
    <xdr:to>
      <xdr:col>6</xdr:col>
      <xdr:colOff>49530</xdr:colOff>
      <xdr:row>100</xdr:row>
      <xdr:rowOff>523875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81445" y="20694650"/>
          <a:ext cx="3768725" cy="169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pane ySplit="2" topLeftCell="A106" activePane="bottomLeft" state="frozen"/>
      <selection/>
      <selection pane="bottomLeft" activeCell="C126" sqref="C12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4.2727272727273" style="1" customWidth="1"/>
    <col min="5" max="5" width="31.8545454545455" style="1" customWidth="1"/>
    <col min="6" max="6" width="55.5454545454545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ht="14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10">
      <c r="A3" s="31">
        <v>45786</v>
      </c>
      <c r="B3" s="32">
        <v>45793</v>
      </c>
      <c r="C3" s="33" t="s">
        <v>10</v>
      </c>
      <c r="D3" s="34" t="s">
        <v>11</v>
      </c>
      <c r="E3" s="35" t="s">
        <v>12</v>
      </c>
      <c r="F3" s="35" t="s">
        <v>13</v>
      </c>
      <c r="G3" s="36">
        <v>10000</v>
      </c>
      <c r="H3" s="36">
        <v>0.35</v>
      </c>
      <c r="I3" s="76">
        <f>G3*H3</f>
        <v>3500</v>
      </c>
      <c r="J3" s="77" t="s">
        <v>14</v>
      </c>
    </row>
    <row r="4" customHeight="1" spans="1:10">
      <c r="A4" s="31"/>
      <c r="B4" s="37"/>
      <c r="C4" s="38"/>
      <c r="D4" s="39"/>
      <c r="E4" s="35"/>
      <c r="F4" s="36" t="s">
        <v>15</v>
      </c>
      <c r="G4" s="36">
        <v>10000</v>
      </c>
      <c r="H4" s="36"/>
      <c r="I4" s="76">
        <f>G4*H4</f>
        <v>0</v>
      </c>
      <c r="J4" s="77"/>
    </row>
    <row r="5" customHeight="1" spans="1:10">
      <c r="A5" s="31"/>
      <c r="B5" s="40">
        <v>45789</v>
      </c>
      <c r="C5" s="38"/>
      <c r="D5" s="39"/>
      <c r="E5" s="35"/>
      <c r="F5" s="36" t="s">
        <v>16</v>
      </c>
      <c r="G5" s="36">
        <f>10000*4</f>
        <v>40000</v>
      </c>
      <c r="H5" s="36">
        <v>0.042</v>
      </c>
      <c r="I5" s="76">
        <f>G5*H5</f>
        <v>1680</v>
      </c>
      <c r="J5" s="77"/>
    </row>
    <row r="6" customHeight="1" spans="1:10">
      <c r="A6" s="31"/>
      <c r="B6" s="40"/>
      <c r="C6" s="38"/>
      <c r="D6" s="39"/>
      <c r="E6" s="35"/>
      <c r="F6" s="35" t="s">
        <v>17</v>
      </c>
      <c r="G6" s="36">
        <v>10000</v>
      </c>
      <c r="H6" s="36">
        <v>0.137</v>
      </c>
      <c r="I6" s="76">
        <f t="shared" ref="I4:I35" si="0">G6*H6</f>
        <v>1370</v>
      </c>
      <c r="J6" s="77"/>
    </row>
    <row r="7" customHeight="1" spans="1:10">
      <c r="A7" s="31"/>
      <c r="B7" s="32">
        <v>45806</v>
      </c>
      <c r="C7" s="38"/>
      <c r="D7" s="39"/>
      <c r="E7" s="35"/>
      <c r="F7" s="35" t="s">
        <v>13</v>
      </c>
      <c r="G7" s="36">
        <v>3351</v>
      </c>
      <c r="H7" s="36">
        <v>0.25</v>
      </c>
      <c r="I7" s="76">
        <f t="shared" si="0"/>
        <v>837.75</v>
      </c>
      <c r="J7" s="77"/>
    </row>
    <row r="8" customHeight="1" spans="1:10">
      <c r="A8" s="31"/>
      <c r="B8" s="40">
        <v>45800</v>
      </c>
      <c r="C8" s="38"/>
      <c r="D8" s="39"/>
      <c r="E8" s="35"/>
      <c r="F8" s="36" t="s">
        <v>18</v>
      </c>
      <c r="G8" s="36">
        <v>3351</v>
      </c>
      <c r="H8" s="36">
        <v>0.042</v>
      </c>
      <c r="I8" s="76">
        <f t="shared" si="0"/>
        <v>140.742</v>
      </c>
      <c r="J8" s="77"/>
    </row>
    <row r="9" customHeight="1" spans="1:10">
      <c r="A9" s="31">
        <v>45786</v>
      </c>
      <c r="B9" s="32">
        <v>45795</v>
      </c>
      <c r="C9" s="33" t="s">
        <v>19</v>
      </c>
      <c r="D9" s="34" t="s">
        <v>20</v>
      </c>
      <c r="E9" s="35" t="s">
        <v>21</v>
      </c>
      <c r="F9" s="35" t="s">
        <v>13</v>
      </c>
      <c r="G9" s="36">
        <v>10000</v>
      </c>
      <c r="H9" s="36">
        <v>0.35</v>
      </c>
      <c r="I9" s="76">
        <f t="shared" si="0"/>
        <v>3500</v>
      </c>
      <c r="J9" s="77" t="s">
        <v>14</v>
      </c>
    </row>
    <row r="10" customHeight="1" spans="1:10">
      <c r="A10" s="31"/>
      <c r="B10" s="37"/>
      <c r="C10" s="38"/>
      <c r="D10" s="39"/>
      <c r="E10" s="35"/>
      <c r="F10" s="36" t="s">
        <v>15</v>
      </c>
      <c r="G10" s="36">
        <v>10000</v>
      </c>
      <c r="H10" s="36"/>
      <c r="I10" s="76">
        <f t="shared" si="0"/>
        <v>0</v>
      </c>
      <c r="J10" s="77"/>
    </row>
    <row r="11" customHeight="1" spans="1:10">
      <c r="A11" s="31"/>
      <c r="B11" s="41">
        <v>45802</v>
      </c>
      <c r="C11" s="38"/>
      <c r="D11" s="39"/>
      <c r="E11" s="35"/>
      <c r="F11" s="36" t="s">
        <v>16</v>
      </c>
      <c r="G11" s="36">
        <f>10000*4</f>
        <v>40000</v>
      </c>
      <c r="H11" s="36">
        <v>0.042</v>
      </c>
      <c r="I11" s="76">
        <f t="shared" si="0"/>
        <v>1680</v>
      </c>
      <c r="J11" s="77"/>
    </row>
    <row r="12" customHeight="1" spans="1:10">
      <c r="A12" s="31"/>
      <c r="B12" s="42"/>
      <c r="C12" s="38"/>
      <c r="D12" s="39"/>
      <c r="E12" s="35"/>
      <c r="F12" s="35" t="s">
        <v>17</v>
      </c>
      <c r="G12" s="36">
        <v>10000</v>
      </c>
      <c r="H12" s="36">
        <v>0.137</v>
      </c>
      <c r="I12" s="76">
        <f t="shared" si="0"/>
        <v>1370</v>
      </c>
      <c r="J12" s="77"/>
    </row>
    <row r="13" customHeight="1" spans="1:10">
      <c r="A13" s="31"/>
      <c r="B13" s="43">
        <v>45806</v>
      </c>
      <c r="C13" s="38"/>
      <c r="D13" s="39"/>
      <c r="E13" s="35"/>
      <c r="F13" s="35" t="s">
        <v>13</v>
      </c>
      <c r="G13" s="36">
        <v>1388</v>
      </c>
      <c r="H13" s="36">
        <v>0.25</v>
      </c>
      <c r="I13" s="76">
        <f t="shared" si="0"/>
        <v>347</v>
      </c>
      <c r="J13" s="77"/>
    </row>
    <row r="14" customHeight="1" spans="1:10">
      <c r="A14" s="31"/>
      <c r="B14" s="43">
        <v>45799</v>
      </c>
      <c r="C14" s="38"/>
      <c r="D14" s="39"/>
      <c r="E14" s="35"/>
      <c r="F14" s="35" t="s">
        <v>17</v>
      </c>
      <c r="G14" s="36">
        <v>4627</v>
      </c>
      <c r="H14" s="36">
        <v>0.137</v>
      </c>
      <c r="I14" s="76">
        <f t="shared" si="0"/>
        <v>633.899</v>
      </c>
      <c r="J14" s="77"/>
    </row>
    <row r="15" customHeight="1" spans="1:10">
      <c r="A15" s="31">
        <v>45786</v>
      </c>
      <c r="B15" s="32">
        <v>45795</v>
      </c>
      <c r="C15" s="33" t="s">
        <v>22</v>
      </c>
      <c r="D15" s="34" t="s">
        <v>23</v>
      </c>
      <c r="E15" s="35" t="s">
        <v>24</v>
      </c>
      <c r="F15" s="35" t="s">
        <v>13</v>
      </c>
      <c r="G15" s="36">
        <v>6000</v>
      </c>
      <c r="H15" s="36">
        <v>0.35</v>
      </c>
      <c r="I15" s="76">
        <f t="shared" si="0"/>
        <v>2100</v>
      </c>
      <c r="J15" s="77" t="s">
        <v>14</v>
      </c>
    </row>
    <row r="16" customHeight="1" spans="1:10">
      <c r="A16" s="31"/>
      <c r="B16" s="37"/>
      <c r="C16" s="38"/>
      <c r="D16" s="39"/>
      <c r="E16" s="35"/>
      <c r="F16" s="36" t="s">
        <v>15</v>
      </c>
      <c r="G16" s="36">
        <v>6000</v>
      </c>
      <c r="H16" s="36"/>
      <c r="I16" s="76">
        <f t="shared" si="0"/>
        <v>0</v>
      </c>
      <c r="J16" s="77"/>
    </row>
    <row r="17" customHeight="1" spans="1:10">
      <c r="A17" s="31"/>
      <c r="B17" s="41">
        <v>45803</v>
      </c>
      <c r="C17" s="38"/>
      <c r="D17" s="39"/>
      <c r="E17" s="35"/>
      <c r="F17" s="36" t="s">
        <v>16</v>
      </c>
      <c r="G17" s="36">
        <f>6000*4</f>
        <v>24000</v>
      </c>
      <c r="H17" s="36">
        <v>0.042</v>
      </c>
      <c r="I17" s="76">
        <f t="shared" si="0"/>
        <v>1008</v>
      </c>
      <c r="J17" s="77"/>
    </row>
    <row r="18" customHeight="1" spans="1:10">
      <c r="A18" s="31"/>
      <c r="B18" s="40">
        <v>45790</v>
      </c>
      <c r="C18" s="38"/>
      <c r="D18" s="39"/>
      <c r="E18" s="35"/>
      <c r="F18" s="35" t="s">
        <v>17</v>
      </c>
      <c r="G18" s="36">
        <v>6000</v>
      </c>
      <c r="H18" s="36">
        <v>0.137</v>
      </c>
      <c r="I18" s="76">
        <f t="shared" si="0"/>
        <v>822</v>
      </c>
      <c r="J18" s="77"/>
    </row>
    <row r="19" customHeight="1" spans="1:10">
      <c r="A19" s="31">
        <v>45786</v>
      </c>
      <c r="B19" s="32">
        <v>45795</v>
      </c>
      <c r="C19" s="33" t="s">
        <v>25</v>
      </c>
      <c r="D19" s="34" t="s">
        <v>26</v>
      </c>
      <c r="E19" s="35" t="s">
        <v>27</v>
      </c>
      <c r="F19" s="35" t="s">
        <v>13</v>
      </c>
      <c r="G19" s="36">
        <v>5000</v>
      </c>
      <c r="H19" s="36">
        <v>0.35</v>
      </c>
      <c r="I19" s="76">
        <f t="shared" si="0"/>
        <v>1750</v>
      </c>
      <c r="J19" s="77" t="s">
        <v>14</v>
      </c>
    </row>
    <row r="20" customHeight="1" spans="1:10">
      <c r="A20" s="31"/>
      <c r="B20" s="37"/>
      <c r="C20" s="38"/>
      <c r="D20" s="39"/>
      <c r="E20" s="35"/>
      <c r="F20" s="36" t="s">
        <v>15</v>
      </c>
      <c r="G20" s="36">
        <v>5000</v>
      </c>
      <c r="H20" s="36"/>
      <c r="I20" s="76">
        <f t="shared" si="0"/>
        <v>0</v>
      </c>
      <c r="J20" s="77"/>
    </row>
    <row r="21" customHeight="1" spans="1:10">
      <c r="A21" s="31"/>
      <c r="B21" s="41">
        <v>45802</v>
      </c>
      <c r="C21" s="38"/>
      <c r="D21" s="39"/>
      <c r="E21" s="35"/>
      <c r="F21" s="36" t="s">
        <v>16</v>
      </c>
      <c r="G21" s="36">
        <f>5000*4</f>
        <v>20000</v>
      </c>
      <c r="H21" s="36">
        <v>0.042</v>
      </c>
      <c r="I21" s="76">
        <f t="shared" si="0"/>
        <v>840</v>
      </c>
      <c r="J21" s="77"/>
    </row>
    <row r="22" customHeight="1" spans="1:10">
      <c r="A22" s="31"/>
      <c r="B22" s="42">
        <v>45790</v>
      </c>
      <c r="C22" s="38"/>
      <c r="D22" s="39"/>
      <c r="E22" s="35"/>
      <c r="F22" s="35" t="s">
        <v>17</v>
      </c>
      <c r="G22" s="36">
        <v>5000</v>
      </c>
      <c r="H22" s="36">
        <v>0.137</v>
      </c>
      <c r="I22" s="76">
        <f t="shared" si="0"/>
        <v>685</v>
      </c>
      <c r="J22" s="77"/>
    </row>
    <row r="23" customHeight="1" spans="1:10">
      <c r="A23" s="31">
        <v>45792</v>
      </c>
      <c r="B23" s="32">
        <v>45802</v>
      </c>
      <c r="C23" s="33" t="s">
        <v>28</v>
      </c>
      <c r="D23" s="34" t="s">
        <v>29</v>
      </c>
      <c r="E23" s="35" t="s">
        <v>30</v>
      </c>
      <c r="F23" s="35" t="s">
        <v>13</v>
      </c>
      <c r="G23" s="36">
        <v>16500</v>
      </c>
      <c r="H23" s="36">
        <v>0.35</v>
      </c>
      <c r="I23" s="76">
        <f t="shared" si="0"/>
        <v>5775</v>
      </c>
      <c r="J23" s="77" t="s">
        <v>14</v>
      </c>
    </row>
    <row r="24" customHeight="1" spans="1:10">
      <c r="A24" s="31"/>
      <c r="B24" s="37"/>
      <c r="C24" s="38"/>
      <c r="D24" s="39"/>
      <c r="E24" s="35"/>
      <c r="F24" s="36" t="s">
        <v>15</v>
      </c>
      <c r="G24" s="36">
        <v>16500</v>
      </c>
      <c r="H24" s="36"/>
      <c r="I24" s="76">
        <f t="shared" si="0"/>
        <v>0</v>
      </c>
      <c r="J24" s="77"/>
    </row>
    <row r="25" customHeight="1" spans="1:10">
      <c r="A25" s="31"/>
      <c r="B25" s="31">
        <v>45796</v>
      </c>
      <c r="C25" s="38"/>
      <c r="D25" s="39"/>
      <c r="E25" s="35"/>
      <c r="F25" s="36" t="s">
        <v>16</v>
      </c>
      <c r="G25" s="36">
        <v>66000</v>
      </c>
      <c r="H25" s="36">
        <v>0.042</v>
      </c>
      <c r="I25" s="76">
        <f t="shared" si="0"/>
        <v>2772</v>
      </c>
      <c r="J25" s="77"/>
    </row>
    <row r="26" customHeight="1" spans="1:10">
      <c r="A26" s="31"/>
      <c r="B26" s="31"/>
      <c r="C26" s="38"/>
      <c r="D26" s="39"/>
      <c r="E26" s="35"/>
      <c r="F26" s="35" t="s">
        <v>17</v>
      </c>
      <c r="G26" s="36">
        <v>16500</v>
      </c>
      <c r="H26" s="36">
        <v>0.137</v>
      </c>
      <c r="I26" s="76">
        <f t="shared" si="0"/>
        <v>2260.5</v>
      </c>
      <c r="J26" s="77"/>
    </row>
    <row r="27" customHeight="1" spans="1:10">
      <c r="A27" s="31"/>
      <c r="B27" s="42">
        <v>45800</v>
      </c>
      <c r="C27" s="38"/>
      <c r="D27" s="39"/>
      <c r="E27" s="35"/>
      <c r="F27" s="36" t="s">
        <v>31</v>
      </c>
      <c r="G27" s="36">
        <v>3124</v>
      </c>
      <c r="H27" s="36">
        <v>0.042</v>
      </c>
      <c r="I27" s="76">
        <f t="shared" si="0"/>
        <v>131.208</v>
      </c>
      <c r="J27" s="77"/>
    </row>
    <row r="28" customHeight="1" spans="1:10">
      <c r="A28" s="44">
        <v>45796</v>
      </c>
      <c r="B28" s="45">
        <v>45824</v>
      </c>
      <c r="C28" s="46" t="s">
        <v>32</v>
      </c>
      <c r="D28" s="47" t="s">
        <v>33</v>
      </c>
      <c r="E28" s="48" t="s">
        <v>34</v>
      </c>
      <c r="F28" s="48" t="s">
        <v>35</v>
      </c>
      <c r="G28" s="49">
        <v>50000</v>
      </c>
      <c r="H28" s="49">
        <v>0.35</v>
      </c>
      <c r="I28" s="78">
        <f t="shared" si="0"/>
        <v>17500</v>
      </c>
      <c r="J28" s="79" t="s">
        <v>36</v>
      </c>
    </row>
    <row r="29" customHeight="1" spans="1:10">
      <c r="A29" s="44"/>
      <c r="B29" s="50"/>
      <c r="C29" s="51"/>
      <c r="D29" s="52"/>
      <c r="E29" s="48"/>
      <c r="F29" s="49" t="s">
        <v>15</v>
      </c>
      <c r="G29" s="49">
        <v>50000</v>
      </c>
      <c r="H29" s="49"/>
      <c r="I29" s="78">
        <f t="shared" si="0"/>
        <v>0</v>
      </c>
      <c r="J29" s="79"/>
    </row>
    <row r="30" customHeight="1" spans="1:10">
      <c r="A30" s="44"/>
      <c r="B30" s="53">
        <v>45809</v>
      </c>
      <c r="C30" s="51"/>
      <c r="D30" s="52"/>
      <c r="E30" s="48"/>
      <c r="F30" s="49" t="s">
        <v>16</v>
      </c>
      <c r="G30" s="49">
        <v>200000</v>
      </c>
      <c r="H30" s="49">
        <v>0.042</v>
      </c>
      <c r="I30" s="78">
        <f t="shared" si="0"/>
        <v>8400</v>
      </c>
      <c r="J30" s="79"/>
    </row>
    <row r="31" customHeight="1" spans="1:10">
      <c r="A31" s="44"/>
      <c r="B31" s="53">
        <v>45811</v>
      </c>
      <c r="C31" s="51"/>
      <c r="D31" s="52"/>
      <c r="E31" s="48"/>
      <c r="F31" s="49" t="s">
        <v>37</v>
      </c>
      <c r="G31" s="49">
        <v>50000</v>
      </c>
      <c r="H31" s="49">
        <v>0.027</v>
      </c>
      <c r="I31" s="78">
        <f t="shared" si="0"/>
        <v>1350</v>
      </c>
      <c r="J31" s="79"/>
    </row>
    <row r="32" customHeight="1" spans="1:10">
      <c r="A32" s="44"/>
      <c r="B32" s="53">
        <v>45802</v>
      </c>
      <c r="C32" s="51"/>
      <c r="D32" s="52"/>
      <c r="E32" s="48"/>
      <c r="F32" s="48" t="s">
        <v>38</v>
      </c>
      <c r="G32" s="49">
        <v>51500</v>
      </c>
      <c r="H32" s="49">
        <v>0.85</v>
      </c>
      <c r="I32" s="78">
        <f t="shared" si="0"/>
        <v>43775</v>
      </c>
      <c r="J32" s="79"/>
    </row>
    <row r="33" customHeight="1" spans="1:10">
      <c r="A33" s="44"/>
      <c r="B33" s="53">
        <v>45803</v>
      </c>
      <c r="C33" s="51"/>
      <c r="D33" s="52"/>
      <c r="E33" s="48"/>
      <c r="F33" s="48" t="s">
        <v>39</v>
      </c>
      <c r="G33" s="49">
        <v>35</v>
      </c>
      <c r="H33" s="49">
        <v>0</v>
      </c>
      <c r="I33" s="78">
        <f t="shared" si="0"/>
        <v>0</v>
      </c>
      <c r="J33" s="79"/>
    </row>
    <row r="34" customHeight="1" spans="1:10">
      <c r="A34" s="31">
        <v>45803</v>
      </c>
      <c r="B34" s="32">
        <v>45812</v>
      </c>
      <c r="C34" s="33" t="s">
        <v>40</v>
      </c>
      <c r="D34" s="34" t="s">
        <v>41</v>
      </c>
      <c r="E34" s="35" t="s">
        <v>42</v>
      </c>
      <c r="F34" s="35" t="s">
        <v>13</v>
      </c>
      <c r="G34" s="36">
        <v>15000</v>
      </c>
      <c r="H34" s="36">
        <v>0.35</v>
      </c>
      <c r="I34" s="76">
        <f t="shared" si="0"/>
        <v>5250</v>
      </c>
      <c r="J34" s="77" t="s">
        <v>14</v>
      </c>
    </row>
    <row r="35" customHeight="1" spans="1:10">
      <c r="A35" s="31"/>
      <c r="B35" s="37"/>
      <c r="C35" s="38"/>
      <c r="D35" s="39"/>
      <c r="E35" s="35"/>
      <c r="F35" s="36" t="s">
        <v>15</v>
      </c>
      <c r="G35" s="36">
        <v>15000</v>
      </c>
      <c r="H35" s="36"/>
      <c r="I35" s="76">
        <f t="shared" si="0"/>
        <v>0</v>
      </c>
      <c r="J35" s="77"/>
    </row>
    <row r="36" customHeight="1" spans="1:10">
      <c r="A36" s="31"/>
      <c r="B36" s="43">
        <v>45807</v>
      </c>
      <c r="C36" s="38"/>
      <c r="D36" s="39"/>
      <c r="E36" s="35"/>
      <c r="F36" s="36" t="s">
        <v>16</v>
      </c>
      <c r="G36" s="36">
        <f>15000*4</f>
        <v>60000</v>
      </c>
      <c r="H36" s="36">
        <v>0.042</v>
      </c>
      <c r="I36" s="76">
        <f t="shared" ref="I36:I75" si="1">G36*H36</f>
        <v>2520</v>
      </c>
      <c r="J36" s="77"/>
    </row>
    <row r="37" customHeight="1" spans="1:10">
      <c r="A37" s="31"/>
      <c r="B37" s="43"/>
      <c r="C37" s="38"/>
      <c r="D37" s="39"/>
      <c r="E37" s="35"/>
      <c r="F37" s="36" t="s">
        <v>16</v>
      </c>
      <c r="G37" s="36">
        <v>15000</v>
      </c>
      <c r="H37" s="36">
        <v>0.137</v>
      </c>
      <c r="I37" s="76">
        <f t="shared" si="1"/>
        <v>2055</v>
      </c>
      <c r="J37" s="77"/>
    </row>
    <row r="38" customHeight="1" spans="1:10">
      <c r="A38" s="54">
        <v>45806</v>
      </c>
      <c r="B38" s="55">
        <v>45833</v>
      </c>
      <c r="C38" s="56" t="s">
        <v>43</v>
      </c>
      <c r="D38" s="57" t="s">
        <v>44</v>
      </c>
      <c r="E38" s="58" t="s">
        <v>45</v>
      </c>
      <c r="F38" s="59" t="s">
        <v>35</v>
      </c>
      <c r="G38" s="60">
        <v>25000</v>
      </c>
      <c r="H38" s="60">
        <v>0.35</v>
      </c>
      <c r="I38" s="80">
        <f t="shared" si="1"/>
        <v>8750</v>
      </c>
      <c r="J38" s="79" t="s">
        <v>46</v>
      </c>
    </row>
    <row r="39" customHeight="1" spans="1:10">
      <c r="A39" s="54"/>
      <c r="B39" s="61"/>
      <c r="C39" s="62"/>
      <c r="D39" s="63"/>
      <c r="E39" s="58"/>
      <c r="F39" s="64" t="s">
        <v>15</v>
      </c>
      <c r="G39" s="60">
        <v>25000</v>
      </c>
      <c r="H39" s="60"/>
      <c r="I39" s="80">
        <f t="shared" si="1"/>
        <v>0</v>
      </c>
      <c r="J39" s="79"/>
    </row>
    <row r="40" customHeight="1" spans="1:10">
      <c r="A40" s="54"/>
      <c r="B40" s="65">
        <v>45813</v>
      </c>
      <c r="C40" s="62"/>
      <c r="D40" s="63"/>
      <c r="E40" s="58"/>
      <c r="F40" s="60" t="s">
        <v>16</v>
      </c>
      <c r="G40" s="60">
        <f>25000*4</f>
        <v>100000</v>
      </c>
      <c r="H40" s="60">
        <v>0.042</v>
      </c>
      <c r="I40" s="80">
        <f t="shared" si="1"/>
        <v>4200</v>
      </c>
      <c r="J40" s="79"/>
    </row>
    <row r="41" customHeight="1" spans="1:10">
      <c r="A41" s="54"/>
      <c r="B41" s="54">
        <v>45812</v>
      </c>
      <c r="C41" s="62"/>
      <c r="D41" s="63"/>
      <c r="E41" s="58"/>
      <c r="F41" s="58" t="s">
        <v>17</v>
      </c>
      <c r="G41" s="60">
        <f>25000</f>
        <v>25000</v>
      </c>
      <c r="H41" s="60">
        <v>0.137</v>
      </c>
      <c r="I41" s="80">
        <f t="shared" si="1"/>
        <v>3425</v>
      </c>
      <c r="J41" s="79"/>
    </row>
    <row r="42" customHeight="1" spans="1:10">
      <c r="A42" s="54"/>
      <c r="B42" s="54"/>
      <c r="C42" s="62"/>
      <c r="D42" s="63"/>
      <c r="E42" s="58"/>
      <c r="F42" s="58" t="s">
        <v>47</v>
      </c>
      <c r="G42" s="60">
        <f>25000*1.03</f>
        <v>25750</v>
      </c>
      <c r="H42" s="60">
        <v>0.85</v>
      </c>
      <c r="I42" s="80">
        <f t="shared" si="1"/>
        <v>21887.5</v>
      </c>
      <c r="J42" s="79"/>
    </row>
    <row r="43" customHeight="1" spans="1:10">
      <c r="A43" s="31">
        <v>45806</v>
      </c>
      <c r="B43" s="32">
        <v>45812</v>
      </c>
      <c r="C43" s="33" t="s">
        <v>48</v>
      </c>
      <c r="D43" s="34" t="s">
        <v>49</v>
      </c>
      <c r="E43" s="35" t="s">
        <v>50</v>
      </c>
      <c r="F43" s="35" t="s">
        <v>13</v>
      </c>
      <c r="G43" s="36">
        <v>10000</v>
      </c>
      <c r="H43" s="36">
        <v>0.35</v>
      </c>
      <c r="I43" s="76">
        <f t="shared" si="1"/>
        <v>3500</v>
      </c>
      <c r="J43" s="77" t="s">
        <v>14</v>
      </c>
    </row>
    <row r="44" customHeight="1" spans="1:10">
      <c r="A44" s="31"/>
      <c r="B44" s="37"/>
      <c r="C44" s="38"/>
      <c r="D44" s="39"/>
      <c r="E44" s="35"/>
      <c r="F44" s="36" t="s">
        <v>15</v>
      </c>
      <c r="G44" s="36">
        <v>10000</v>
      </c>
      <c r="H44" s="36"/>
      <c r="I44" s="76">
        <f t="shared" si="1"/>
        <v>0</v>
      </c>
      <c r="J44" s="77"/>
    </row>
    <row r="45" customHeight="1" spans="1:10">
      <c r="A45" s="31"/>
      <c r="B45" s="43">
        <v>45809</v>
      </c>
      <c r="C45" s="38"/>
      <c r="D45" s="39"/>
      <c r="E45" s="35"/>
      <c r="F45" s="36" t="s">
        <v>16</v>
      </c>
      <c r="G45" s="36">
        <f>10000*4</f>
        <v>40000</v>
      </c>
      <c r="H45" s="36">
        <v>0.042</v>
      </c>
      <c r="I45" s="76">
        <f t="shared" si="1"/>
        <v>1680</v>
      </c>
      <c r="J45" s="77"/>
    </row>
    <row r="46" customHeight="1" spans="1:10">
      <c r="A46" s="31"/>
      <c r="B46" s="43"/>
      <c r="C46" s="38"/>
      <c r="D46" s="39"/>
      <c r="E46" s="35"/>
      <c r="F46" s="35" t="s">
        <v>17</v>
      </c>
      <c r="G46" s="36">
        <v>10000</v>
      </c>
      <c r="H46" s="36">
        <v>0.137</v>
      </c>
      <c r="I46" s="76">
        <f t="shared" si="1"/>
        <v>1370</v>
      </c>
      <c r="J46" s="77"/>
    </row>
    <row r="47" customHeight="1" spans="1:10">
      <c r="A47" s="31">
        <v>45806</v>
      </c>
      <c r="B47" s="31"/>
      <c r="C47" s="33" t="s">
        <v>51</v>
      </c>
      <c r="D47" s="34" t="s">
        <v>52</v>
      </c>
      <c r="E47" s="35" t="s">
        <v>53</v>
      </c>
      <c r="F47" s="35" t="s">
        <v>13</v>
      </c>
      <c r="G47" s="36">
        <v>20000</v>
      </c>
      <c r="H47" s="36">
        <v>0.35</v>
      </c>
      <c r="I47" s="76">
        <f t="shared" si="1"/>
        <v>7000</v>
      </c>
      <c r="J47" s="77" t="s">
        <v>14</v>
      </c>
    </row>
    <row r="48" customHeight="1" spans="1:10">
      <c r="A48" s="31"/>
      <c r="B48" s="31"/>
      <c r="C48" s="38"/>
      <c r="D48" s="39"/>
      <c r="E48" s="35"/>
      <c r="F48" s="36" t="s">
        <v>15</v>
      </c>
      <c r="G48" s="36">
        <v>20000</v>
      </c>
      <c r="H48" s="36"/>
      <c r="I48" s="76">
        <f t="shared" si="1"/>
        <v>0</v>
      </c>
      <c r="J48" s="77"/>
    </row>
    <row r="49" customHeight="1" spans="1:10">
      <c r="A49" s="31"/>
      <c r="B49" s="40">
        <v>45811</v>
      </c>
      <c r="C49" s="38"/>
      <c r="D49" s="39"/>
      <c r="E49" s="35"/>
      <c r="F49" s="36" t="s">
        <v>16</v>
      </c>
      <c r="G49" s="36">
        <f>35000*4</f>
        <v>140000</v>
      </c>
      <c r="H49" s="36">
        <v>0.042</v>
      </c>
      <c r="I49" s="76">
        <f t="shared" si="1"/>
        <v>5880</v>
      </c>
      <c r="J49" s="77"/>
    </row>
    <row r="50" customHeight="1" spans="1:10">
      <c r="A50" s="31"/>
      <c r="B50" s="40"/>
      <c r="C50" s="38"/>
      <c r="D50" s="39"/>
      <c r="E50" s="35"/>
      <c r="F50" s="35" t="s">
        <v>17</v>
      </c>
      <c r="G50" s="36">
        <v>35000</v>
      </c>
      <c r="H50" s="36">
        <v>0.137</v>
      </c>
      <c r="I50" s="76">
        <f t="shared" si="1"/>
        <v>4795</v>
      </c>
      <c r="J50" s="77"/>
    </row>
    <row r="51" customHeight="1" spans="1:10">
      <c r="A51" s="31"/>
      <c r="B51" s="31">
        <v>45829</v>
      </c>
      <c r="C51" s="38"/>
      <c r="D51" s="39"/>
      <c r="E51" s="35"/>
      <c r="F51" s="35" t="s">
        <v>54</v>
      </c>
      <c r="G51" s="36">
        <v>9826</v>
      </c>
      <c r="H51" s="36">
        <v>0.35</v>
      </c>
      <c r="I51" s="76">
        <f t="shared" si="1"/>
        <v>3439.1</v>
      </c>
      <c r="J51" s="77"/>
    </row>
    <row r="52" customHeight="1" spans="1:10">
      <c r="A52" s="31"/>
      <c r="B52" s="31">
        <v>45825</v>
      </c>
      <c r="C52" s="38"/>
      <c r="D52" s="39"/>
      <c r="E52" s="35"/>
      <c r="F52" s="36" t="s">
        <v>55</v>
      </c>
      <c r="G52" s="36">
        <f>9826</f>
        <v>9826</v>
      </c>
      <c r="H52" s="36">
        <v>0.042</v>
      </c>
      <c r="I52" s="76">
        <f t="shared" si="1"/>
        <v>412.692</v>
      </c>
      <c r="J52" s="77"/>
    </row>
    <row r="53" customHeight="1" spans="1:10">
      <c r="A53" s="31"/>
      <c r="B53" s="31"/>
      <c r="C53" s="38"/>
      <c r="D53" s="39"/>
      <c r="E53" s="35"/>
      <c r="F53" s="35" t="s">
        <v>17</v>
      </c>
      <c r="G53" s="36">
        <v>9826</v>
      </c>
      <c r="H53" s="36">
        <v>0.137</v>
      </c>
      <c r="I53" s="76">
        <f t="shared" si="1"/>
        <v>1346.162</v>
      </c>
      <c r="J53" s="77"/>
    </row>
    <row r="54" customHeight="1" spans="1:10">
      <c r="A54" s="66">
        <v>45812</v>
      </c>
      <c r="B54" s="67">
        <v>45827</v>
      </c>
      <c r="C54" s="68" t="s">
        <v>56</v>
      </c>
      <c r="D54" s="69" t="s">
        <v>57</v>
      </c>
      <c r="E54" s="70" t="s">
        <v>58</v>
      </c>
      <c r="F54" s="70" t="s">
        <v>35</v>
      </c>
      <c r="G54" s="71">
        <v>15000</v>
      </c>
      <c r="H54" s="71">
        <v>0.35</v>
      </c>
      <c r="I54" s="81">
        <f t="shared" si="1"/>
        <v>5250</v>
      </c>
      <c r="J54" s="79" t="s">
        <v>59</v>
      </c>
    </row>
    <row r="55" customHeight="1" spans="1:10">
      <c r="A55" s="66"/>
      <c r="B55" s="72"/>
      <c r="C55" s="73"/>
      <c r="D55" s="74"/>
      <c r="E55" s="70"/>
      <c r="F55" s="71" t="s">
        <v>15</v>
      </c>
      <c r="G55" s="71">
        <v>15000</v>
      </c>
      <c r="H55" s="71"/>
      <c r="I55" s="81">
        <f t="shared" si="1"/>
        <v>0</v>
      </c>
      <c r="J55" s="79"/>
    </row>
    <row r="56" customHeight="1" spans="1:10">
      <c r="A56" s="66"/>
      <c r="B56" s="75">
        <v>45816</v>
      </c>
      <c r="C56" s="73"/>
      <c r="D56" s="74"/>
      <c r="E56" s="70"/>
      <c r="F56" s="71" t="s">
        <v>16</v>
      </c>
      <c r="G56" s="71">
        <f>15000*4</f>
        <v>60000</v>
      </c>
      <c r="H56" s="71">
        <v>0.042</v>
      </c>
      <c r="I56" s="81">
        <f t="shared" si="1"/>
        <v>2520</v>
      </c>
      <c r="J56" s="79"/>
    </row>
    <row r="57" customHeight="1" spans="1:10">
      <c r="A57" s="66"/>
      <c r="B57" s="75">
        <v>45818</v>
      </c>
      <c r="C57" s="73"/>
      <c r="D57" s="74"/>
      <c r="E57" s="70"/>
      <c r="F57" s="71" t="s">
        <v>37</v>
      </c>
      <c r="G57" s="71">
        <v>15000</v>
      </c>
      <c r="H57" s="71">
        <v>0.027</v>
      </c>
      <c r="I57" s="81">
        <f t="shared" si="1"/>
        <v>405</v>
      </c>
      <c r="J57" s="79"/>
    </row>
    <row r="58" customHeight="1" spans="1:10">
      <c r="A58" s="66"/>
      <c r="B58" s="67">
        <v>45816</v>
      </c>
      <c r="C58" s="73"/>
      <c r="D58" s="74"/>
      <c r="E58" s="70"/>
      <c r="F58" s="70" t="s">
        <v>17</v>
      </c>
      <c r="G58" s="71">
        <v>15000</v>
      </c>
      <c r="H58" s="71">
        <v>0.137</v>
      </c>
      <c r="I58" s="81">
        <f t="shared" si="1"/>
        <v>2055</v>
      </c>
      <c r="J58" s="79"/>
    </row>
    <row r="59" customHeight="1" spans="1:10">
      <c r="A59" s="66"/>
      <c r="B59" s="72"/>
      <c r="C59" s="73"/>
      <c r="D59" s="74"/>
      <c r="E59" s="70"/>
      <c r="F59" s="71" t="s">
        <v>60</v>
      </c>
      <c r="G59" s="71">
        <v>15000</v>
      </c>
      <c r="H59" s="71">
        <v>0.58</v>
      </c>
      <c r="I59" s="81">
        <f t="shared" si="1"/>
        <v>8700</v>
      </c>
      <c r="J59" s="79"/>
    </row>
    <row r="60" customHeight="1" spans="1:10">
      <c r="A60" s="31">
        <v>45814</v>
      </c>
      <c r="B60" s="32">
        <v>45829</v>
      </c>
      <c r="C60" s="33" t="s">
        <v>61</v>
      </c>
      <c r="D60" s="34" t="s">
        <v>62</v>
      </c>
      <c r="E60" s="35" t="s">
        <v>63</v>
      </c>
      <c r="F60" s="35" t="s">
        <v>13</v>
      </c>
      <c r="G60" s="36">
        <v>15000</v>
      </c>
      <c r="H60" s="36">
        <v>0.35</v>
      </c>
      <c r="I60" s="76">
        <f t="shared" si="1"/>
        <v>5250</v>
      </c>
      <c r="J60" s="77" t="s">
        <v>14</v>
      </c>
    </row>
    <row r="61" customHeight="1" spans="1:10">
      <c r="A61" s="31"/>
      <c r="B61" s="37"/>
      <c r="C61" s="38"/>
      <c r="D61" s="39"/>
      <c r="E61" s="35"/>
      <c r="F61" s="36" t="s">
        <v>15</v>
      </c>
      <c r="G61" s="36">
        <v>15000</v>
      </c>
      <c r="H61" s="36"/>
      <c r="I61" s="76">
        <f t="shared" si="1"/>
        <v>0</v>
      </c>
      <c r="J61" s="77"/>
    </row>
    <row r="62" customHeight="1" spans="1:10">
      <c r="A62" s="31"/>
      <c r="B62" s="43">
        <v>45818</v>
      </c>
      <c r="C62" s="38"/>
      <c r="D62" s="39"/>
      <c r="E62" s="35"/>
      <c r="F62" s="36" t="s">
        <v>16</v>
      </c>
      <c r="G62" s="36">
        <v>60000</v>
      </c>
      <c r="H62" s="36">
        <v>0.042</v>
      </c>
      <c r="I62" s="76">
        <f t="shared" si="1"/>
        <v>2520</v>
      </c>
      <c r="J62" s="77"/>
    </row>
    <row r="63" customHeight="1" spans="1:10">
      <c r="A63" s="31"/>
      <c r="B63" s="37"/>
      <c r="C63" s="38"/>
      <c r="D63" s="39"/>
      <c r="E63" s="35"/>
      <c r="F63" s="35" t="s">
        <v>17</v>
      </c>
      <c r="G63" s="36">
        <v>15000</v>
      </c>
      <c r="H63" s="36">
        <v>0.137</v>
      </c>
      <c r="I63" s="76">
        <f t="shared" si="1"/>
        <v>2055</v>
      </c>
      <c r="J63" s="77"/>
    </row>
    <row r="64" customHeight="1" spans="1:10">
      <c r="A64" s="31"/>
      <c r="B64" s="43">
        <v>45829</v>
      </c>
      <c r="C64" s="38"/>
      <c r="D64" s="39"/>
      <c r="E64" s="35"/>
      <c r="F64" s="35" t="s">
        <v>54</v>
      </c>
      <c r="G64" s="36">
        <v>2732</v>
      </c>
      <c r="H64" s="36">
        <v>0.25</v>
      </c>
      <c r="I64" s="76">
        <f t="shared" si="1"/>
        <v>683</v>
      </c>
      <c r="J64" s="77"/>
    </row>
    <row r="65" customHeight="1" spans="1:10">
      <c r="A65" s="31"/>
      <c r="B65" s="43">
        <v>45825</v>
      </c>
      <c r="C65" s="38"/>
      <c r="D65" s="39"/>
      <c r="E65" s="35"/>
      <c r="F65" s="36" t="s">
        <v>55</v>
      </c>
      <c r="G65" s="36">
        <v>2732</v>
      </c>
      <c r="H65" s="36">
        <v>0.042</v>
      </c>
      <c r="I65" s="76">
        <f t="shared" si="1"/>
        <v>114.744</v>
      </c>
      <c r="J65" s="77"/>
    </row>
    <row r="66" customHeight="1" spans="1:10">
      <c r="A66" s="31"/>
      <c r="B66" s="43"/>
      <c r="C66" s="38"/>
      <c r="D66" s="39"/>
      <c r="E66" s="35"/>
      <c r="F66" s="35" t="s">
        <v>17</v>
      </c>
      <c r="G66" s="36">
        <v>2732</v>
      </c>
      <c r="H66" s="36">
        <v>0.137</v>
      </c>
      <c r="I66" s="76">
        <f t="shared" si="1"/>
        <v>374.284</v>
      </c>
      <c r="J66" s="77"/>
    </row>
    <row r="67" customHeight="1" spans="1:10">
      <c r="A67" s="44">
        <v>45814</v>
      </c>
      <c r="B67" s="45">
        <v>45830</v>
      </c>
      <c r="C67" s="46" t="s">
        <v>32</v>
      </c>
      <c r="D67" s="47" t="s">
        <v>64</v>
      </c>
      <c r="E67" s="48" t="s">
        <v>65</v>
      </c>
      <c r="F67" s="48" t="s">
        <v>35</v>
      </c>
      <c r="G67" s="49">
        <v>2499</v>
      </c>
      <c r="H67" s="49">
        <v>0.35</v>
      </c>
      <c r="I67" s="78">
        <f t="shared" si="1"/>
        <v>874.65</v>
      </c>
      <c r="J67" s="79" t="s">
        <v>36</v>
      </c>
    </row>
    <row r="68" customHeight="1" spans="1:10">
      <c r="A68" s="44"/>
      <c r="B68" s="50"/>
      <c r="C68" s="51"/>
      <c r="D68" s="52"/>
      <c r="E68" s="48"/>
      <c r="F68" s="49" t="s">
        <v>15</v>
      </c>
      <c r="G68" s="49">
        <v>2499</v>
      </c>
      <c r="H68" s="49"/>
      <c r="I68" s="78">
        <f t="shared" si="1"/>
        <v>0</v>
      </c>
      <c r="J68" s="79"/>
    </row>
    <row r="69" customHeight="1" spans="1:10">
      <c r="A69" s="44"/>
      <c r="B69" s="53">
        <v>45817</v>
      </c>
      <c r="C69" s="51"/>
      <c r="D69" s="52"/>
      <c r="E69" s="48"/>
      <c r="F69" s="49" t="s">
        <v>16</v>
      </c>
      <c r="G69" s="49">
        <v>9996</v>
      </c>
      <c r="H69" s="49">
        <v>0.042</v>
      </c>
      <c r="I69" s="78">
        <f t="shared" si="1"/>
        <v>419.832</v>
      </c>
      <c r="J69" s="79"/>
    </row>
    <row r="70" customHeight="1" spans="1:10">
      <c r="A70" s="44"/>
      <c r="B70" s="53">
        <v>45817</v>
      </c>
      <c r="C70" s="51"/>
      <c r="D70" s="52"/>
      <c r="E70" s="48"/>
      <c r="F70" s="49" t="s">
        <v>37</v>
      </c>
      <c r="G70" s="49">
        <v>2499</v>
      </c>
      <c r="H70" s="49">
        <v>0.027</v>
      </c>
      <c r="I70" s="78">
        <f t="shared" si="1"/>
        <v>67.473</v>
      </c>
      <c r="J70" s="79"/>
    </row>
    <row r="71" customHeight="1" spans="1:10">
      <c r="A71" s="44"/>
      <c r="B71" s="53">
        <v>45818</v>
      </c>
      <c r="C71" s="51"/>
      <c r="D71" s="52"/>
      <c r="E71" s="48"/>
      <c r="F71" s="48" t="s">
        <v>38</v>
      </c>
      <c r="G71" s="49">
        <v>2499</v>
      </c>
      <c r="H71" s="49">
        <v>0.85</v>
      </c>
      <c r="I71" s="78">
        <f t="shared" si="1"/>
        <v>2124.15</v>
      </c>
      <c r="J71" s="79"/>
    </row>
    <row r="72" customHeight="1" spans="1:10">
      <c r="A72" s="31">
        <v>45820</v>
      </c>
      <c r="B72" s="32">
        <v>45833</v>
      </c>
      <c r="C72" s="33" t="s">
        <v>66</v>
      </c>
      <c r="D72" s="34" t="s">
        <v>67</v>
      </c>
      <c r="E72" s="35" t="s">
        <v>68</v>
      </c>
      <c r="F72" s="35" t="s">
        <v>13</v>
      </c>
      <c r="G72" s="36">
        <v>6850</v>
      </c>
      <c r="H72" s="36">
        <v>0.35</v>
      </c>
      <c r="I72" s="76">
        <f t="shared" si="1"/>
        <v>2397.5</v>
      </c>
      <c r="J72" s="77" t="s">
        <v>14</v>
      </c>
    </row>
    <row r="73" customHeight="1" spans="1:10">
      <c r="A73" s="31"/>
      <c r="B73" s="37"/>
      <c r="C73" s="38"/>
      <c r="D73" s="39"/>
      <c r="E73" s="35"/>
      <c r="F73" s="36" t="s">
        <v>15</v>
      </c>
      <c r="G73" s="36">
        <v>6850</v>
      </c>
      <c r="H73" s="36"/>
      <c r="I73" s="76">
        <f t="shared" si="1"/>
        <v>0</v>
      </c>
      <c r="J73" s="77"/>
    </row>
    <row r="74" customHeight="1" spans="1:10">
      <c r="A74" s="31"/>
      <c r="B74" s="42">
        <v>45826</v>
      </c>
      <c r="C74" s="38"/>
      <c r="D74" s="39"/>
      <c r="E74" s="35"/>
      <c r="F74" s="36" t="s">
        <v>16</v>
      </c>
      <c r="G74" s="36">
        <v>27400</v>
      </c>
      <c r="H74" s="36">
        <v>0.042</v>
      </c>
      <c r="I74" s="76">
        <f t="shared" si="1"/>
        <v>1150.8</v>
      </c>
      <c r="J74" s="77"/>
    </row>
    <row r="75" customHeight="1" spans="1:10">
      <c r="A75" s="31"/>
      <c r="B75" s="82">
        <v>45829</v>
      </c>
      <c r="C75" s="38"/>
      <c r="D75" s="39"/>
      <c r="E75" s="35"/>
      <c r="F75" s="35" t="s">
        <v>17</v>
      </c>
      <c r="G75" s="36">
        <v>6850</v>
      </c>
      <c r="H75" s="36">
        <v>0.137</v>
      </c>
      <c r="I75" s="76">
        <f t="shared" si="1"/>
        <v>938.45</v>
      </c>
      <c r="J75" s="77"/>
    </row>
    <row r="76" customHeight="1" spans="9:9">
      <c r="I76" s="28">
        <f>SUM(I3:I75)</f>
        <v>219638.436</v>
      </c>
    </row>
    <row r="78" s="29" customFormat="1" ht="25.5" customHeight="1" spans="1:8">
      <c r="A78" s="83" t="s">
        <v>69</v>
      </c>
      <c r="B78" s="83"/>
      <c r="C78" s="83"/>
      <c r="D78" s="83"/>
      <c r="E78" s="83"/>
      <c r="F78" s="84"/>
      <c r="G78" s="84"/>
      <c r="H78" s="84"/>
    </row>
    <row r="79" s="29" customFormat="1" ht="25.5" customHeight="1" spans="1:8">
      <c r="A79" s="83"/>
      <c r="B79" s="83"/>
      <c r="C79" s="83"/>
      <c r="D79" s="83"/>
      <c r="E79" s="83"/>
      <c r="F79" s="84"/>
      <c r="G79" s="84"/>
      <c r="H79" s="84"/>
    </row>
    <row r="80" s="29" customFormat="1" ht="17.5" spans="1:13">
      <c r="A80" s="83"/>
      <c r="B80" s="83"/>
      <c r="C80" s="83"/>
      <c r="D80" s="83"/>
      <c r="E80" s="83"/>
      <c r="F80" s="84"/>
      <c r="G80" s="84"/>
      <c r="H80" s="84"/>
      <c r="K80" s="96"/>
      <c r="L80" s="97"/>
      <c r="M80" s="97"/>
    </row>
    <row r="81" s="30" customFormat="1" ht="24" customHeight="1" spans="1:9">
      <c r="A81" s="85" t="s">
        <v>70</v>
      </c>
      <c r="B81" s="85" t="s">
        <v>71</v>
      </c>
      <c r="C81" s="85" t="s">
        <v>72</v>
      </c>
      <c r="D81" s="85" t="s">
        <v>73</v>
      </c>
      <c r="E81" s="86" t="s">
        <v>74</v>
      </c>
      <c r="G81" s="87"/>
      <c r="H81" s="87"/>
      <c r="I81" s="98"/>
    </row>
    <row r="82" s="1" customFormat="1" ht="44" customHeight="1" spans="1:9">
      <c r="A82" s="77" t="s">
        <v>75</v>
      </c>
      <c r="B82" s="77">
        <v>928965</v>
      </c>
      <c r="C82" s="77" t="s">
        <v>76</v>
      </c>
      <c r="D82" s="77">
        <v>87934.83</v>
      </c>
      <c r="E82" s="88" t="s">
        <v>77</v>
      </c>
      <c r="F82" s="77"/>
      <c r="I82" s="2"/>
    </row>
    <row r="85" s="29" customFormat="1" ht="25.5" customHeight="1" spans="1:8">
      <c r="A85" s="89" t="s">
        <v>78</v>
      </c>
      <c r="B85" s="89"/>
      <c r="C85" s="89"/>
      <c r="D85" s="89"/>
      <c r="E85" s="89"/>
      <c r="F85" s="84"/>
      <c r="G85" s="84"/>
      <c r="H85" s="84"/>
    </row>
    <row r="86" s="29" customFormat="1" ht="25.5" customHeight="1" spans="1:8">
      <c r="A86" s="89"/>
      <c r="B86" s="89"/>
      <c r="C86" s="89"/>
      <c r="D86" s="89"/>
      <c r="E86" s="89"/>
      <c r="F86" s="84"/>
      <c r="G86" s="84"/>
      <c r="H86" s="84"/>
    </row>
    <row r="87" s="29" customFormat="1" ht="17.5" spans="1:13">
      <c r="A87" s="89"/>
      <c r="B87" s="89"/>
      <c r="C87" s="89"/>
      <c r="D87" s="89"/>
      <c r="E87" s="89"/>
      <c r="F87" s="84"/>
      <c r="G87" s="84"/>
      <c r="H87" s="84"/>
      <c r="K87" s="96"/>
      <c r="L87" s="97"/>
      <c r="M87" s="97"/>
    </row>
    <row r="88" s="30" customFormat="1" ht="24" customHeight="1" spans="1:9">
      <c r="A88" s="85" t="s">
        <v>70</v>
      </c>
      <c r="B88" s="85" t="s">
        <v>71</v>
      </c>
      <c r="C88" s="85" t="s">
        <v>72</v>
      </c>
      <c r="D88" s="85" t="s">
        <v>73</v>
      </c>
      <c r="E88" s="86" t="s">
        <v>74</v>
      </c>
      <c r="G88" s="87"/>
      <c r="H88" s="87"/>
      <c r="I88" s="98"/>
    </row>
    <row r="89" s="1" customFormat="1" ht="44" customHeight="1" spans="1:9">
      <c r="A89" s="77" t="s">
        <v>75</v>
      </c>
      <c r="B89" s="77">
        <v>421492</v>
      </c>
      <c r="C89" s="77" t="s">
        <v>76</v>
      </c>
      <c r="D89" s="77">
        <v>74511.11</v>
      </c>
      <c r="E89" s="88" t="s">
        <v>79</v>
      </c>
      <c r="F89" s="77"/>
      <c r="I89" s="2"/>
    </row>
    <row r="91" s="29" customFormat="1" ht="25.5" customHeight="1" spans="1:8">
      <c r="A91" s="90" t="s">
        <v>80</v>
      </c>
      <c r="B91" s="90"/>
      <c r="C91" s="90"/>
      <c r="D91" s="90"/>
      <c r="E91" s="90"/>
      <c r="F91" s="84"/>
      <c r="G91" s="84"/>
      <c r="H91" s="84"/>
    </row>
    <row r="92" s="29" customFormat="1" ht="25.5" customHeight="1" spans="1:8">
      <c r="A92" s="90"/>
      <c r="B92" s="90"/>
      <c r="C92" s="90"/>
      <c r="D92" s="90"/>
      <c r="E92" s="90"/>
      <c r="F92" s="84"/>
      <c r="G92" s="84"/>
      <c r="H92" s="84"/>
    </row>
    <row r="93" s="29" customFormat="1" ht="17.5" spans="1:13">
      <c r="A93" s="90"/>
      <c r="B93" s="90"/>
      <c r="C93" s="90"/>
      <c r="D93" s="90"/>
      <c r="E93" s="90"/>
      <c r="F93" s="84"/>
      <c r="G93" s="84"/>
      <c r="H93" s="84"/>
      <c r="K93" s="96"/>
      <c r="L93" s="97"/>
      <c r="M93" s="97"/>
    </row>
    <row r="94" s="30" customFormat="1" ht="24" customHeight="1" spans="1:9">
      <c r="A94" s="85" t="s">
        <v>70</v>
      </c>
      <c r="B94" s="85" t="s">
        <v>71</v>
      </c>
      <c r="C94" s="85" t="s">
        <v>72</v>
      </c>
      <c r="D94" s="85" t="s">
        <v>73</v>
      </c>
      <c r="E94" s="86" t="s">
        <v>74</v>
      </c>
      <c r="G94" s="87"/>
      <c r="H94" s="87"/>
      <c r="I94" s="98"/>
    </row>
    <row r="95" s="1" customFormat="1" ht="44" customHeight="1" spans="1:9">
      <c r="A95" s="77" t="s">
        <v>75</v>
      </c>
      <c r="B95" s="77">
        <v>200750</v>
      </c>
      <c r="C95" s="77" t="s">
        <v>76</v>
      </c>
      <c r="D95" s="77">
        <v>38262.5</v>
      </c>
      <c r="E95" s="88" t="s">
        <v>81</v>
      </c>
      <c r="F95" s="77"/>
      <c r="I95" s="2"/>
    </row>
    <row r="97" s="29" customFormat="1" ht="25.5" customHeight="1" spans="1:8">
      <c r="A97" s="91" t="s">
        <v>82</v>
      </c>
      <c r="B97" s="91"/>
      <c r="C97" s="91"/>
      <c r="D97" s="91"/>
      <c r="E97" s="91"/>
      <c r="F97" s="84"/>
      <c r="G97" s="84"/>
      <c r="H97" s="84"/>
    </row>
    <row r="98" s="29" customFormat="1" ht="25.5" customHeight="1" spans="1:8">
      <c r="A98" s="91"/>
      <c r="B98" s="91"/>
      <c r="C98" s="91"/>
      <c r="D98" s="91"/>
      <c r="E98" s="91"/>
      <c r="F98" s="84"/>
      <c r="G98" s="84"/>
      <c r="H98" s="84"/>
    </row>
    <row r="99" s="29" customFormat="1" ht="17.5" spans="1:13">
      <c r="A99" s="91"/>
      <c r="B99" s="91"/>
      <c r="C99" s="91"/>
      <c r="D99" s="91"/>
      <c r="E99" s="91"/>
      <c r="F99" s="84"/>
      <c r="G99" s="84"/>
      <c r="H99" s="84"/>
      <c r="K99" s="96"/>
      <c r="L99" s="97"/>
      <c r="M99" s="97"/>
    </row>
    <row r="100" s="30" customFormat="1" ht="24" customHeight="1" spans="1:9">
      <c r="A100" s="85" t="s">
        <v>70</v>
      </c>
      <c r="B100" s="85" t="s">
        <v>71</v>
      </c>
      <c r="C100" s="85" t="s">
        <v>72</v>
      </c>
      <c r="D100" s="85" t="s">
        <v>73</v>
      </c>
      <c r="E100" s="86" t="s">
        <v>74</v>
      </c>
      <c r="G100" s="87"/>
      <c r="H100" s="87"/>
      <c r="I100" s="98"/>
    </row>
    <row r="101" s="1" customFormat="1" ht="44" customHeight="1" spans="1:9">
      <c r="A101" s="77" t="s">
        <v>75</v>
      </c>
      <c r="B101" s="77">
        <v>13500</v>
      </c>
      <c r="C101" s="77" t="s">
        <v>76</v>
      </c>
      <c r="D101" s="77">
        <v>18930</v>
      </c>
      <c r="E101" s="88" t="s">
        <v>81</v>
      </c>
      <c r="F101" s="77"/>
      <c r="I101" s="2"/>
    </row>
    <row r="105" ht="44" customHeight="1" spans="1:10">
      <c r="A105" s="92" t="s">
        <v>83</v>
      </c>
      <c r="B105" s="92"/>
      <c r="C105" s="92"/>
      <c r="D105" s="92"/>
      <c r="E105" s="92"/>
      <c r="F105" s="92"/>
      <c r="G105" s="92"/>
      <c r="H105" s="92"/>
      <c r="I105" s="92"/>
      <c r="J105" s="92"/>
    </row>
    <row r="106" ht="60" customHeight="1" spans="1:10">
      <c r="A106" s="93" t="s">
        <v>84</v>
      </c>
      <c r="B106" s="93" t="s">
        <v>85</v>
      </c>
      <c r="C106" s="93" t="s">
        <v>86</v>
      </c>
      <c r="D106" s="93" t="s">
        <v>87</v>
      </c>
      <c r="E106" s="93" t="s">
        <v>88</v>
      </c>
      <c r="F106" s="93" t="s">
        <v>89</v>
      </c>
      <c r="G106" s="93" t="s">
        <v>90</v>
      </c>
      <c r="H106" s="93" t="s">
        <v>91</v>
      </c>
      <c r="I106" s="93" t="s">
        <v>92</v>
      </c>
      <c r="J106" s="93" t="s">
        <v>74</v>
      </c>
    </row>
    <row r="107" ht="44" customHeight="1" spans="1:10">
      <c r="A107" s="94">
        <v>1</v>
      </c>
      <c r="B107" s="95">
        <v>45846</v>
      </c>
      <c r="C107" s="93" t="s">
        <v>93</v>
      </c>
      <c r="D107" s="93" t="s">
        <v>94</v>
      </c>
      <c r="E107" s="93" t="s">
        <v>75</v>
      </c>
      <c r="F107" s="93" t="s">
        <v>95</v>
      </c>
      <c r="G107" s="93" t="s">
        <v>76</v>
      </c>
      <c r="H107" s="93">
        <v>928965</v>
      </c>
      <c r="I107" s="99">
        <v>87934.83</v>
      </c>
      <c r="J107" s="100" t="s">
        <v>77</v>
      </c>
    </row>
    <row r="108" ht="44" customHeight="1" spans="1:10">
      <c r="A108" s="94">
        <v>1</v>
      </c>
      <c r="B108" s="95">
        <v>45846</v>
      </c>
      <c r="C108" s="93" t="s">
        <v>93</v>
      </c>
      <c r="D108" s="93" t="s">
        <v>96</v>
      </c>
      <c r="E108" s="93" t="s">
        <v>75</v>
      </c>
      <c r="F108" s="93" t="s">
        <v>95</v>
      </c>
      <c r="G108" s="93" t="s">
        <v>76</v>
      </c>
      <c r="H108" s="93">
        <v>421492</v>
      </c>
      <c r="I108" s="99">
        <v>74511.11</v>
      </c>
      <c r="J108" s="100" t="s">
        <v>79</v>
      </c>
    </row>
    <row r="109" ht="44" customHeight="1" spans="1:10">
      <c r="A109" s="94">
        <v>1</v>
      </c>
      <c r="B109" s="95">
        <v>45846</v>
      </c>
      <c r="C109" s="93" t="s">
        <v>93</v>
      </c>
      <c r="D109" s="93" t="s">
        <v>97</v>
      </c>
      <c r="E109" s="93" t="s">
        <v>75</v>
      </c>
      <c r="F109" s="93" t="s">
        <v>95</v>
      </c>
      <c r="G109" s="93" t="s">
        <v>76</v>
      </c>
      <c r="H109" s="93">
        <v>200750</v>
      </c>
      <c r="I109" s="99">
        <v>38262.5</v>
      </c>
      <c r="J109" s="100" t="s">
        <v>81</v>
      </c>
    </row>
    <row r="110" ht="44" customHeight="1" spans="1:10">
      <c r="A110" s="94">
        <v>1</v>
      </c>
      <c r="B110" s="95">
        <v>45846</v>
      </c>
      <c r="C110" s="93" t="s">
        <v>93</v>
      </c>
      <c r="D110" s="93" t="s">
        <v>98</v>
      </c>
      <c r="E110" s="93" t="s">
        <v>75</v>
      </c>
      <c r="F110" s="93" t="s">
        <v>95</v>
      </c>
      <c r="G110" s="93" t="s">
        <v>76</v>
      </c>
      <c r="H110" s="93">
        <v>13500</v>
      </c>
      <c r="I110" s="99">
        <v>18930</v>
      </c>
      <c r="J110" s="100" t="s">
        <v>81</v>
      </c>
    </row>
  </sheetData>
  <autoFilter xmlns:etc="http://www.wps.cn/officeDocument/2017/etCustomData" ref="A1:J76" etc:filterBottomFollowUsedRange="0">
    <extLst/>
  </autoFilter>
  <mergeCells count="116">
    <mergeCell ref="A1:I1"/>
    <mergeCell ref="K80:L80"/>
    <mergeCell ref="K87:L87"/>
    <mergeCell ref="K93:L93"/>
    <mergeCell ref="K99:L99"/>
    <mergeCell ref="A105:J105"/>
    <mergeCell ref="A3:A8"/>
    <mergeCell ref="A9:A14"/>
    <mergeCell ref="A15:A18"/>
    <mergeCell ref="A19:A22"/>
    <mergeCell ref="A23:A27"/>
    <mergeCell ref="A28:A33"/>
    <mergeCell ref="A34:A37"/>
    <mergeCell ref="A38:A42"/>
    <mergeCell ref="A43:A46"/>
    <mergeCell ref="A47:A53"/>
    <mergeCell ref="A54:A59"/>
    <mergeCell ref="A60:A66"/>
    <mergeCell ref="A67:A71"/>
    <mergeCell ref="A72:A75"/>
    <mergeCell ref="B3:B4"/>
    <mergeCell ref="B9:B10"/>
    <mergeCell ref="B15:B16"/>
    <mergeCell ref="B19:B20"/>
    <mergeCell ref="B23:B24"/>
    <mergeCell ref="B25:B26"/>
    <mergeCell ref="B28:B29"/>
    <mergeCell ref="B34:B35"/>
    <mergeCell ref="B36:B37"/>
    <mergeCell ref="B38:B39"/>
    <mergeCell ref="B41:B42"/>
    <mergeCell ref="B43:B44"/>
    <mergeCell ref="B45:B46"/>
    <mergeCell ref="B47:B48"/>
    <mergeCell ref="B52:B53"/>
    <mergeCell ref="B54:B55"/>
    <mergeCell ref="B58:B59"/>
    <mergeCell ref="B60:B61"/>
    <mergeCell ref="B62:B63"/>
    <mergeCell ref="B65:B66"/>
    <mergeCell ref="B67:B68"/>
    <mergeCell ref="B72:B73"/>
    <mergeCell ref="C3:C8"/>
    <mergeCell ref="C9:C14"/>
    <mergeCell ref="C15:C18"/>
    <mergeCell ref="C19:C22"/>
    <mergeCell ref="C23:C27"/>
    <mergeCell ref="C28:C33"/>
    <mergeCell ref="C34:C37"/>
    <mergeCell ref="C38:C42"/>
    <mergeCell ref="C43:C46"/>
    <mergeCell ref="C47:C53"/>
    <mergeCell ref="C54:C59"/>
    <mergeCell ref="C60:C66"/>
    <mergeCell ref="C67:C71"/>
    <mergeCell ref="C72:C75"/>
    <mergeCell ref="D3:D8"/>
    <mergeCell ref="D9:D14"/>
    <mergeCell ref="D15:D18"/>
    <mergeCell ref="D19:D22"/>
    <mergeCell ref="D23:D27"/>
    <mergeCell ref="D28:D33"/>
    <mergeCell ref="D34:D37"/>
    <mergeCell ref="D38:D42"/>
    <mergeCell ref="D43:D46"/>
    <mergeCell ref="D47:D53"/>
    <mergeCell ref="D54:D59"/>
    <mergeCell ref="D60:D66"/>
    <mergeCell ref="D67:D71"/>
    <mergeCell ref="D72:D75"/>
    <mergeCell ref="E3:E8"/>
    <mergeCell ref="E9:E14"/>
    <mergeCell ref="E15:E18"/>
    <mergeCell ref="E19:E22"/>
    <mergeCell ref="E23:E27"/>
    <mergeCell ref="E28:E33"/>
    <mergeCell ref="E34:E37"/>
    <mergeCell ref="E38:E42"/>
    <mergeCell ref="E43:E46"/>
    <mergeCell ref="E47:E53"/>
    <mergeCell ref="E54:E59"/>
    <mergeCell ref="E60:E66"/>
    <mergeCell ref="E67:E71"/>
    <mergeCell ref="E72:E75"/>
    <mergeCell ref="H3:H4"/>
    <mergeCell ref="H9:H10"/>
    <mergeCell ref="H15:H16"/>
    <mergeCell ref="H19:H20"/>
    <mergeCell ref="H23:H24"/>
    <mergeCell ref="H28:H29"/>
    <mergeCell ref="H34:H35"/>
    <mergeCell ref="H38:H39"/>
    <mergeCell ref="H43:H44"/>
    <mergeCell ref="H47:H48"/>
    <mergeCell ref="H54:H55"/>
    <mergeCell ref="H60:H61"/>
    <mergeCell ref="H67:H68"/>
    <mergeCell ref="H72:H73"/>
    <mergeCell ref="J3:J8"/>
    <mergeCell ref="J9:J14"/>
    <mergeCell ref="J15:J18"/>
    <mergeCell ref="J19:J22"/>
    <mergeCell ref="J23:J27"/>
    <mergeCell ref="J28:J33"/>
    <mergeCell ref="J34:J37"/>
    <mergeCell ref="J38:J42"/>
    <mergeCell ref="J43:J46"/>
    <mergeCell ref="J47:J53"/>
    <mergeCell ref="J54:J59"/>
    <mergeCell ref="J60:J66"/>
    <mergeCell ref="J67:J71"/>
    <mergeCell ref="J72:J75"/>
    <mergeCell ref="A78:E80"/>
    <mergeCell ref="A85:E87"/>
    <mergeCell ref="A91:E93"/>
    <mergeCell ref="A97:E9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zoomScale="85" zoomScaleNormal="85" workbookViewId="0">
      <pane ySplit="2" topLeftCell="A52" activePane="bottomLeft" state="frozen"/>
      <selection/>
      <selection pane="bottomLeft" activeCell="F86" sqref="F8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0.5272727272727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99</v>
      </c>
    </row>
    <row r="3" customHeight="1" spans="1:9">
      <c r="A3" s="10">
        <v>45772</v>
      </c>
      <c r="B3" s="10">
        <v>45801</v>
      </c>
      <c r="C3" s="11" t="s">
        <v>100</v>
      </c>
      <c r="D3" s="12" t="s">
        <v>101</v>
      </c>
      <c r="E3" s="13" t="s">
        <v>102</v>
      </c>
      <c r="F3" s="14" t="s">
        <v>35</v>
      </c>
      <c r="G3" s="15">
        <v>54000</v>
      </c>
      <c r="H3" s="16">
        <v>0.05</v>
      </c>
      <c r="I3" s="27">
        <f t="shared" ref="I3:I22" si="0">G3*H3</f>
        <v>2700</v>
      </c>
    </row>
    <row r="4" customHeight="1" spans="1:9">
      <c r="A4" s="10"/>
      <c r="B4" s="10"/>
      <c r="C4" s="17"/>
      <c r="D4" s="18"/>
      <c r="E4" s="13"/>
      <c r="F4" s="15" t="s">
        <v>15</v>
      </c>
      <c r="G4" s="15">
        <v>54000</v>
      </c>
      <c r="H4" s="16"/>
      <c r="I4" s="27">
        <f t="shared" si="0"/>
        <v>0</v>
      </c>
    </row>
    <row r="5" customHeight="1" spans="1:9">
      <c r="A5" s="10"/>
      <c r="B5" s="19">
        <v>45804</v>
      </c>
      <c r="C5" s="17"/>
      <c r="D5" s="18"/>
      <c r="E5" s="13"/>
      <c r="F5" s="15" t="s">
        <v>103</v>
      </c>
      <c r="G5" s="15">
        <f>36000*4</f>
        <v>144000</v>
      </c>
      <c r="H5" s="16">
        <v>0.0072</v>
      </c>
      <c r="I5" s="27">
        <f t="shared" si="0"/>
        <v>1036.8</v>
      </c>
    </row>
    <row r="6" customHeight="1" spans="1:9">
      <c r="A6" s="10"/>
      <c r="B6" s="19">
        <v>45785</v>
      </c>
      <c r="C6" s="17"/>
      <c r="D6" s="18"/>
      <c r="E6" s="13"/>
      <c r="F6" s="15" t="s">
        <v>104</v>
      </c>
      <c r="G6" s="15">
        <f>18000*4</f>
        <v>72000</v>
      </c>
      <c r="H6" s="16">
        <v>0.0072</v>
      </c>
      <c r="I6" s="27">
        <f t="shared" si="0"/>
        <v>518.4</v>
      </c>
    </row>
    <row r="7" customHeight="1" spans="1:9">
      <c r="A7" s="10"/>
      <c r="B7" s="19">
        <v>45793</v>
      </c>
      <c r="C7" s="17"/>
      <c r="D7" s="18"/>
      <c r="E7" s="13"/>
      <c r="F7" s="13" t="s">
        <v>17</v>
      </c>
      <c r="G7" s="16">
        <v>30000</v>
      </c>
      <c r="H7" s="16">
        <v>0.024</v>
      </c>
      <c r="I7" s="27">
        <f t="shared" si="0"/>
        <v>720</v>
      </c>
    </row>
    <row r="8" customHeight="1" spans="1:9">
      <c r="A8" s="10"/>
      <c r="B8" s="19">
        <v>45802</v>
      </c>
      <c r="C8" s="17"/>
      <c r="D8" s="18"/>
      <c r="E8" s="13"/>
      <c r="F8" s="13" t="s">
        <v>17</v>
      </c>
      <c r="G8" s="16">
        <v>24000</v>
      </c>
      <c r="H8" s="16">
        <v>0.024</v>
      </c>
      <c r="I8" s="27">
        <f t="shared" si="0"/>
        <v>576</v>
      </c>
    </row>
    <row r="9" customHeight="1" spans="1:9">
      <c r="A9" s="10"/>
      <c r="B9" s="10">
        <v>45783</v>
      </c>
      <c r="C9" s="17"/>
      <c r="D9" s="18"/>
      <c r="E9" s="13"/>
      <c r="F9" s="13" t="s">
        <v>105</v>
      </c>
      <c r="G9" s="16">
        <v>30000</v>
      </c>
      <c r="H9" s="16">
        <v>0.15</v>
      </c>
      <c r="I9" s="27">
        <f t="shared" si="0"/>
        <v>4500</v>
      </c>
    </row>
    <row r="10" customHeight="1" spans="1:9">
      <c r="A10" s="10"/>
      <c r="B10" s="10">
        <v>45788</v>
      </c>
      <c r="C10" s="17"/>
      <c r="D10" s="18"/>
      <c r="E10" s="13"/>
      <c r="F10" s="13" t="s">
        <v>105</v>
      </c>
      <c r="G10" s="16">
        <v>24000</v>
      </c>
      <c r="H10" s="16">
        <v>0.15</v>
      </c>
      <c r="I10" s="27">
        <f t="shared" si="0"/>
        <v>3600</v>
      </c>
    </row>
    <row r="11" customHeight="1" spans="1:9">
      <c r="A11" s="10">
        <v>45784</v>
      </c>
      <c r="B11" s="10">
        <v>45797</v>
      </c>
      <c r="C11" s="11" t="s">
        <v>106</v>
      </c>
      <c r="D11" s="20" t="s">
        <v>107</v>
      </c>
      <c r="E11" s="13" t="s">
        <v>108</v>
      </c>
      <c r="F11" s="13" t="s">
        <v>35</v>
      </c>
      <c r="G11" s="16">
        <v>10450</v>
      </c>
      <c r="H11" s="16">
        <v>0.05</v>
      </c>
      <c r="I11" s="27">
        <f t="shared" si="0"/>
        <v>522.5</v>
      </c>
    </row>
    <row r="12" customHeight="1" spans="1:9">
      <c r="A12" s="10"/>
      <c r="B12" s="10"/>
      <c r="C12" s="17"/>
      <c r="D12" s="21"/>
      <c r="E12" s="13"/>
      <c r="F12" s="16" t="s">
        <v>15</v>
      </c>
      <c r="G12" s="16">
        <v>10450</v>
      </c>
      <c r="H12" s="16"/>
      <c r="I12" s="27">
        <f t="shared" si="0"/>
        <v>0</v>
      </c>
    </row>
    <row r="13" customHeight="1" spans="1:9">
      <c r="A13" s="10"/>
      <c r="B13" s="10"/>
      <c r="C13" s="17"/>
      <c r="D13" s="21"/>
      <c r="E13" s="13"/>
      <c r="F13" s="16" t="s">
        <v>109</v>
      </c>
      <c r="G13" s="16">
        <v>10450</v>
      </c>
      <c r="H13" s="16">
        <v>0.0317</v>
      </c>
      <c r="I13" s="27">
        <f t="shared" si="0"/>
        <v>331.265</v>
      </c>
    </row>
    <row r="14" customHeight="1" spans="1:9">
      <c r="A14" s="10"/>
      <c r="B14" s="10">
        <v>45811</v>
      </c>
      <c r="C14" s="17"/>
      <c r="D14" s="21"/>
      <c r="E14" s="13"/>
      <c r="F14" s="16" t="s">
        <v>16</v>
      </c>
      <c r="G14" s="16">
        <f>10450*4</f>
        <v>41800</v>
      </c>
      <c r="H14" s="16">
        <v>0.0072</v>
      </c>
      <c r="I14" s="27">
        <f t="shared" si="0"/>
        <v>300.96</v>
      </c>
    </row>
    <row r="15" customHeight="1" spans="1:9">
      <c r="A15" s="10"/>
      <c r="B15" s="10"/>
      <c r="C15" s="17"/>
      <c r="D15" s="21"/>
      <c r="E15" s="13"/>
      <c r="F15" s="16" t="s">
        <v>37</v>
      </c>
      <c r="G15" s="16">
        <v>10450</v>
      </c>
      <c r="H15" s="16">
        <v>0.0052</v>
      </c>
      <c r="I15" s="27">
        <f t="shared" si="0"/>
        <v>54.34</v>
      </c>
    </row>
    <row r="16" customHeight="1" spans="1:9">
      <c r="A16" s="10"/>
      <c r="B16" s="10">
        <v>45794</v>
      </c>
      <c r="C16" s="17"/>
      <c r="D16" s="21"/>
      <c r="E16" s="13"/>
      <c r="F16" s="13" t="s">
        <v>110</v>
      </c>
      <c r="G16" s="16">
        <f>10450*1.04</f>
        <v>10868</v>
      </c>
      <c r="H16" s="16">
        <v>0.15</v>
      </c>
      <c r="I16" s="27">
        <f t="shared" si="0"/>
        <v>1630.2</v>
      </c>
    </row>
    <row r="17" customHeight="1" spans="1:9">
      <c r="A17" s="10">
        <v>45784</v>
      </c>
      <c r="B17" s="10">
        <v>45798</v>
      </c>
      <c r="C17" s="11" t="s">
        <v>111</v>
      </c>
      <c r="D17" s="20" t="s">
        <v>112</v>
      </c>
      <c r="E17" s="13" t="s">
        <v>113</v>
      </c>
      <c r="F17" s="13" t="s">
        <v>35</v>
      </c>
      <c r="G17" s="16">
        <v>4750</v>
      </c>
      <c r="H17" s="16">
        <v>0.05</v>
      </c>
      <c r="I17" s="27">
        <f t="shared" si="0"/>
        <v>237.5</v>
      </c>
    </row>
    <row r="18" customHeight="1" spans="1:9">
      <c r="A18" s="10"/>
      <c r="B18" s="10"/>
      <c r="C18" s="17"/>
      <c r="D18" s="21"/>
      <c r="E18" s="13"/>
      <c r="F18" s="16" t="s">
        <v>15</v>
      </c>
      <c r="G18" s="16">
        <v>4750</v>
      </c>
      <c r="H18" s="16"/>
      <c r="I18" s="27">
        <f t="shared" si="0"/>
        <v>0</v>
      </c>
    </row>
    <row r="19" customHeight="1" spans="1:9">
      <c r="A19" s="10"/>
      <c r="B19" s="10">
        <v>45811</v>
      </c>
      <c r="C19" s="17"/>
      <c r="D19" s="21"/>
      <c r="E19" s="13"/>
      <c r="F19" s="16" t="s">
        <v>109</v>
      </c>
      <c r="G19" s="16">
        <v>4750</v>
      </c>
      <c r="H19" s="16">
        <v>0.0317</v>
      </c>
      <c r="I19" s="27">
        <f t="shared" si="0"/>
        <v>150.575</v>
      </c>
    </row>
    <row r="20" customHeight="1" spans="1:9">
      <c r="A20" s="10"/>
      <c r="B20" s="10"/>
      <c r="C20" s="17"/>
      <c r="D20" s="21"/>
      <c r="E20" s="13"/>
      <c r="F20" s="16" t="s">
        <v>16</v>
      </c>
      <c r="G20" s="16">
        <f>4750*4</f>
        <v>19000</v>
      </c>
      <c r="H20" s="16">
        <v>0.0072</v>
      </c>
      <c r="I20" s="27">
        <f t="shared" si="0"/>
        <v>136.8</v>
      </c>
    </row>
    <row r="21" customHeight="1" spans="1:9">
      <c r="A21" s="10"/>
      <c r="B21" s="19"/>
      <c r="C21" s="17"/>
      <c r="D21" s="21"/>
      <c r="E21" s="13"/>
      <c r="F21" s="16" t="s">
        <v>37</v>
      </c>
      <c r="G21" s="16">
        <v>4750</v>
      </c>
      <c r="H21" s="16">
        <v>0.0052</v>
      </c>
      <c r="I21" s="27">
        <f t="shared" si="0"/>
        <v>24.7</v>
      </c>
    </row>
    <row r="22" customHeight="1" spans="1:9">
      <c r="A22" s="10"/>
      <c r="B22" s="10">
        <v>45794</v>
      </c>
      <c r="C22" s="17"/>
      <c r="D22" s="21"/>
      <c r="E22" s="13"/>
      <c r="F22" s="13" t="s">
        <v>110</v>
      </c>
      <c r="G22" s="16">
        <f>4750*1.04</f>
        <v>4940</v>
      </c>
      <c r="H22" s="16">
        <v>0.15</v>
      </c>
      <c r="I22" s="27">
        <f t="shared" si="0"/>
        <v>741</v>
      </c>
    </row>
    <row r="23" customHeight="1" spans="1:9">
      <c r="A23" s="10">
        <v>45784</v>
      </c>
      <c r="B23" s="10">
        <v>45798</v>
      </c>
      <c r="C23" s="11" t="s">
        <v>114</v>
      </c>
      <c r="D23" s="20" t="s">
        <v>115</v>
      </c>
      <c r="E23" s="13" t="s">
        <v>116</v>
      </c>
      <c r="F23" s="13" t="s">
        <v>35</v>
      </c>
      <c r="G23" s="16">
        <v>2375</v>
      </c>
      <c r="H23" s="16">
        <v>0.05</v>
      </c>
      <c r="I23" s="27">
        <f t="shared" ref="I23:I33" si="1">G23*H23</f>
        <v>118.75</v>
      </c>
    </row>
    <row r="24" customHeight="1" spans="1:9">
      <c r="A24" s="10"/>
      <c r="B24" s="10"/>
      <c r="C24" s="17"/>
      <c r="D24" s="21"/>
      <c r="E24" s="13"/>
      <c r="F24" s="16" t="s">
        <v>15</v>
      </c>
      <c r="G24" s="16">
        <v>2375</v>
      </c>
      <c r="H24" s="16"/>
      <c r="I24" s="27">
        <f t="shared" si="1"/>
        <v>0</v>
      </c>
    </row>
    <row r="25" customHeight="1" spans="1:9">
      <c r="A25" s="10"/>
      <c r="B25" s="10"/>
      <c r="C25" s="17"/>
      <c r="D25" s="21"/>
      <c r="E25" s="13"/>
      <c r="F25" s="16" t="s">
        <v>109</v>
      </c>
      <c r="G25" s="16">
        <v>2375</v>
      </c>
      <c r="H25" s="16">
        <v>0.0317</v>
      </c>
      <c r="I25" s="27">
        <f t="shared" si="1"/>
        <v>75.2875</v>
      </c>
    </row>
    <row r="26" customHeight="1" spans="1:9">
      <c r="A26" s="10"/>
      <c r="B26" s="10">
        <v>45811</v>
      </c>
      <c r="C26" s="17"/>
      <c r="D26" s="21"/>
      <c r="E26" s="13"/>
      <c r="F26" s="16" t="s">
        <v>16</v>
      </c>
      <c r="G26" s="16">
        <f>2375*4</f>
        <v>9500</v>
      </c>
      <c r="H26" s="16">
        <v>0.0072</v>
      </c>
      <c r="I26" s="27">
        <f t="shared" si="1"/>
        <v>68.4</v>
      </c>
    </row>
    <row r="27" customHeight="1" spans="1:9">
      <c r="A27" s="10"/>
      <c r="B27" s="10"/>
      <c r="C27" s="17"/>
      <c r="D27" s="21"/>
      <c r="E27" s="13"/>
      <c r="F27" s="16" t="s">
        <v>37</v>
      </c>
      <c r="G27" s="16">
        <v>2375</v>
      </c>
      <c r="H27" s="16">
        <v>0.0052</v>
      </c>
      <c r="I27" s="27">
        <f t="shared" si="1"/>
        <v>12.35</v>
      </c>
    </row>
    <row r="28" customHeight="1" spans="1:9">
      <c r="A28" s="10"/>
      <c r="B28" s="10">
        <v>45798</v>
      </c>
      <c r="C28" s="17"/>
      <c r="D28" s="21"/>
      <c r="E28" s="13"/>
      <c r="F28" s="13" t="s">
        <v>110</v>
      </c>
      <c r="G28" s="16">
        <f>2375*1.04</f>
        <v>2470</v>
      </c>
      <c r="H28" s="16">
        <v>0.15</v>
      </c>
      <c r="I28" s="27">
        <f t="shared" si="1"/>
        <v>370.5</v>
      </c>
    </row>
    <row r="29" customHeight="1" spans="1:9">
      <c r="A29" s="10">
        <v>45786</v>
      </c>
      <c r="B29" s="10">
        <v>45801</v>
      </c>
      <c r="C29" s="13">
        <v>25678</v>
      </c>
      <c r="D29" s="20" t="s">
        <v>117</v>
      </c>
      <c r="E29" s="13" t="s">
        <v>118</v>
      </c>
      <c r="F29" s="13" t="s">
        <v>13</v>
      </c>
      <c r="G29" s="16">
        <v>55000</v>
      </c>
      <c r="H29" s="16">
        <v>0.05</v>
      </c>
      <c r="I29" s="27">
        <f t="shared" si="1"/>
        <v>2750</v>
      </c>
    </row>
    <row r="30" customHeight="1" spans="1:9">
      <c r="A30" s="10"/>
      <c r="B30" s="10"/>
      <c r="C30" s="13"/>
      <c r="D30" s="21"/>
      <c r="E30" s="13"/>
      <c r="F30" s="16" t="s">
        <v>15</v>
      </c>
      <c r="G30" s="16">
        <v>55000</v>
      </c>
      <c r="H30" s="16"/>
      <c r="I30" s="27">
        <f t="shared" si="1"/>
        <v>0</v>
      </c>
    </row>
    <row r="31" customHeight="1" spans="1:9">
      <c r="A31" s="10"/>
      <c r="B31" s="10">
        <v>45798</v>
      </c>
      <c r="C31" s="13"/>
      <c r="D31" s="21"/>
      <c r="E31" s="13"/>
      <c r="F31" s="16" t="s">
        <v>16</v>
      </c>
      <c r="G31" s="16">
        <f>55000*4</f>
        <v>220000</v>
      </c>
      <c r="H31" s="16">
        <v>0.0072</v>
      </c>
      <c r="I31" s="27">
        <f t="shared" si="1"/>
        <v>1584</v>
      </c>
    </row>
    <row r="32" customHeight="1" spans="1:9">
      <c r="A32" s="10"/>
      <c r="B32" s="10">
        <v>45790</v>
      </c>
      <c r="C32" s="13"/>
      <c r="D32" s="21"/>
      <c r="E32" s="13"/>
      <c r="F32" s="13" t="s">
        <v>17</v>
      </c>
      <c r="G32" s="16">
        <v>55000</v>
      </c>
      <c r="H32" s="16">
        <v>0.024</v>
      </c>
      <c r="I32" s="27">
        <f t="shared" si="1"/>
        <v>1320</v>
      </c>
    </row>
    <row r="33" customHeight="1" spans="1:9">
      <c r="A33" s="10">
        <v>45792</v>
      </c>
      <c r="B33" s="10">
        <v>45805</v>
      </c>
      <c r="C33" s="13" t="s">
        <v>119</v>
      </c>
      <c r="D33" s="21" t="s">
        <v>120</v>
      </c>
      <c r="E33" s="13" t="s">
        <v>121</v>
      </c>
      <c r="F33" s="16" t="s">
        <v>122</v>
      </c>
      <c r="G33" s="16">
        <v>2797</v>
      </c>
      <c r="H33" s="22">
        <v>0.042</v>
      </c>
      <c r="I33" s="27">
        <f t="shared" ref="I33:I71" si="2">G33*H33</f>
        <v>117.474</v>
      </c>
    </row>
    <row r="34" customHeight="1" spans="1:9">
      <c r="A34" s="10">
        <v>45798</v>
      </c>
      <c r="B34" s="10">
        <v>45811</v>
      </c>
      <c r="C34" s="13" t="s">
        <v>123</v>
      </c>
      <c r="D34" s="20" t="s">
        <v>124</v>
      </c>
      <c r="E34" s="13" t="s">
        <v>125</v>
      </c>
      <c r="F34" s="13" t="s">
        <v>13</v>
      </c>
      <c r="G34" s="16">
        <v>32442</v>
      </c>
      <c r="H34" s="16">
        <v>0.03</v>
      </c>
      <c r="I34" s="27">
        <f t="shared" si="2"/>
        <v>973.26</v>
      </c>
    </row>
    <row r="35" customHeight="1" spans="1:9">
      <c r="A35" s="10"/>
      <c r="B35" s="10">
        <v>45803</v>
      </c>
      <c r="C35" s="13"/>
      <c r="D35" s="21"/>
      <c r="E35" s="13"/>
      <c r="F35" s="16" t="s">
        <v>126</v>
      </c>
      <c r="G35" s="16">
        <v>32442</v>
      </c>
      <c r="H35" s="16">
        <v>0.0072</v>
      </c>
      <c r="I35" s="27">
        <f t="shared" si="2"/>
        <v>233.5824</v>
      </c>
    </row>
    <row r="36" customHeight="1" spans="1:9">
      <c r="A36" s="10"/>
      <c r="B36" s="10">
        <v>45799</v>
      </c>
      <c r="C36" s="13"/>
      <c r="D36" s="21"/>
      <c r="E36" s="13"/>
      <c r="F36" s="13" t="s">
        <v>17</v>
      </c>
      <c r="G36" s="16">
        <v>22142</v>
      </c>
      <c r="H36" s="16">
        <v>0.024</v>
      </c>
      <c r="I36" s="27">
        <f t="shared" si="2"/>
        <v>531.408</v>
      </c>
    </row>
    <row r="37" customHeight="1" spans="1:9">
      <c r="A37" s="10">
        <v>45798</v>
      </c>
      <c r="B37" s="10"/>
      <c r="C37" s="13" t="s">
        <v>127</v>
      </c>
      <c r="D37" s="20" t="s">
        <v>128</v>
      </c>
      <c r="E37" s="13" t="s">
        <v>129</v>
      </c>
      <c r="F37" s="13" t="s">
        <v>13</v>
      </c>
      <c r="G37" s="16">
        <v>2659</v>
      </c>
      <c r="H37" s="16">
        <v>0.03</v>
      </c>
      <c r="I37" s="27">
        <f t="shared" si="2"/>
        <v>79.77</v>
      </c>
    </row>
    <row r="38" customHeight="1" spans="1:9">
      <c r="A38" s="10"/>
      <c r="B38" s="10">
        <v>45803</v>
      </c>
      <c r="C38" s="13"/>
      <c r="D38" s="21"/>
      <c r="E38" s="13"/>
      <c r="F38" s="16" t="s">
        <v>126</v>
      </c>
      <c r="G38" s="16">
        <v>2659</v>
      </c>
      <c r="H38" s="16">
        <v>0.0072</v>
      </c>
      <c r="I38" s="27">
        <f t="shared" si="2"/>
        <v>19.1448</v>
      </c>
    </row>
    <row r="39" customHeight="1" spans="1:9">
      <c r="A39" s="10">
        <v>45798</v>
      </c>
      <c r="B39" s="10">
        <v>45805</v>
      </c>
      <c r="C39" s="23" t="s">
        <v>130</v>
      </c>
      <c r="D39" s="20" t="s">
        <v>131</v>
      </c>
      <c r="E39" s="13" t="s">
        <v>132</v>
      </c>
      <c r="F39" s="13" t="s">
        <v>13</v>
      </c>
      <c r="G39" s="16">
        <v>1141</v>
      </c>
      <c r="H39" s="16">
        <v>0.03</v>
      </c>
      <c r="I39" s="27">
        <f t="shared" si="2"/>
        <v>34.23</v>
      </c>
    </row>
    <row r="40" customHeight="1" spans="1:9">
      <c r="A40" s="10"/>
      <c r="B40" s="10">
        <v>45801</v>
      </c>
      <c r="C40" s="24"/>
      <c r="D40" s="21"/>
      <c r="E40" s="13"/>
      <c r="F40" s="16" t="s">
        <v>126</v>
      </c>
      <c r="G40" s="16">
        <v>1141</v>
      </c>
      <c r="H40" s="16">
        <v>0.0072</v>
      </c>
      <c r="I40" s="27">
        <f t="shared" si="2"/>
        <v>8.2152</v>
      </c>
    </row>
    <row r="41" customHeight="1" spans="1:9">
      <c r="A41" s="10">
        <v>45800</v>
      </c>
      <c r="B41" s="10">
        <v>45803</v>
      </c>
      <c r="C41" s="11" t="s">
        <v>133</v>
      </c>
      <c r="D41" s="12" t="s">
        <v>134</v>
      </c>
      <c r="E41" s="13" t="s">
        <v>135</v>
      </c>
      <c r="F41" s="25" t="s">
        <v>136</v>
      </c>
      <c r="G41" s="16">
        <v>350</v>
      </c>
      <c r="H41" s="16">
        <v>0.049</v>
      </c>
      <c r="I41" s="27">
        <f t="shared" si="2"/>
        <v>17.15</v>
      </c>
    </row>
    <row r="42" customHeight="1" spans="1:9">
      <c r="A42" s="10">
        <v>45803</v>
      </c>
      <c r="B42" s="10">
        <v>45804</v>
      </c>
      <c r="C42" s="11" t="s">
        <v>137</v>
      </c>
      <c r="D42" s="20" t="s">
        <v>138</v>
      </c>
      <c r="E42" s="13" t="s">
        <v>139</v>
      </c>
      <c r="F42" s="16" t="s">
        <v>140</v>
      </c>
      <c r="G42" s="16">
        <v>900</v>
      </c>
      <c r="H42" s="16">
        <v>0.0072</v>
      </c>
      <c r="I42" s="27">
        <f t="shared" si="2"/>
        <v>6.48</v>
      </c>
    </row>
    <row r="43" customHeight="1" spans="1:9">
      <c r="A43" s="10">
        <v>45803</v>
      </c>
      <c r="B43" s="10">
        <v>45824</v>
      </c>
      <c r="C43" s="25">
        <v>81444</v>
      </c>
      <c r="D43" s="20" t="s">
        <v>141</v>
      </c>
      <c r="E43" s="13" t="s">
        <v>142</v>
      </c>
      <c r="F43" s="13" t="s">
        <v>13</v>
      </c>
      <c r="G43" s="16">
        <v>15000</v>
      </c>
      <c r="H43" s="16">
        <v>0.05</v>
      </c>
      <c r="I43" s="27">
        <f t="shared" si="2"/>
        <v>750</v>
      </c>
    </row>
    <row r="44" customHeight="1" spans="1:9">
      <c r="A44" s="10"/>
      <c r="B44" s="10"/>
      <c r="C44" s="25"/>
      <c r="D44" s="21"/>
      <c r="E44" s="13"/>
      <c r="F44" s="16" t="s">
        <v>15</v>
      </c>
      <c r="G44" s="16">
        <v>15000</v>
      </c>
      <c r="H44" s="16"/>
      <c r="I44" s="27">
        <f t="shared" si="2"/>
        <v>0</v>
      </c>
    </row>
    <row r="45" customHeight="1" spans="1:9">
      <c r="A45" s="10"/>
      <c r="B45" s="10">
        <v>45811</v>
      </c>
      <c r="C45" s="25"/>
      <c r="D45" s="21"/>
      <c r="E45" s="13"/>
      <c r="F45" s="16" t="s">
        <v>16</v>
      </c>
      <c r="G45" s="16">
        <f>15000*4</f>
        <v>60000</v>
      </c>
      <c r="H45" s="16">
        <v>0.0072</v>
      </c>
      <c r="I45" s="27">
        <f t="shared" si="2"/>
        <v>432</v>
      </c>
    </row>
    <row r="46" customHeight="1" spans="1:9">
      <c r="A46" s="10"/>
      <c r="B46" s="10">
        <v>45807</v>
      </c>
      <c r="C46" s="25"/>
      <c r="D46" s="21"/>
      <c r="E46" s="13"/>
      <c r="F46" s="13" t="s">
        <v>17</v>
      </c>
      <c r="G46" s="16">
        <v>15000</v>
      </c>
      <c r="H46" s="16">
        <v>0.024</v>
      </c>
      <c r="I46" s="27">
        <f t="shared" si="2"/>
        <v>360</v>
      </c>
    </row>
    <row r="47" customHeight="1" spans="1:9">
      <c r="A47" s="10">
        <v>45806</v>
      </c>
      <c r="B47" s="10">
        <v>45818</v>
      </c>
      <c r="C47" s="11" t="s">
        <v>143</v>
      </c>
      <c r="D47" s="12" t="s">
        <v>144</v>
      </c>
      <c r="E47" s="13" t="s">
        <v>145</v>
      </c>
      <c r="F47" s="13" t="s">
        <v>35</v>
      </c>
      <c r="G47" s="16">
        <v>10000</v>
      </c>
      <c r="H47" s="16">
        <v>0.05</v>
      </c>
      <c r="I47" s="27">
        <f t="shared" si="2"/>
        <v>500</v>
      </c>
    </row>
    <row r="48" customHeight="1" spans="1:9">
      <c r="A48" s="10"/>
      <c r="B48" s="10"/>
      <c r="C48" s="17"/>
      <c r="D48" s="18"/>
      <c r="E48" s="13"/>
      <c r="F48" s="16" t="s">
        <v>15</v>
      </c>
      <c r="G48" s="16">
        <v>10000</v>
      </c>
      <c r="H48" s="16"/>
      <c r="I48" s="27">
        <f t="shared" si="2"/>
        <v>0</v>
      </c>
    </row>
    <row r="49" customHeight="1" spans="1:9">
      <c r="A49" s="10"/>
      <c r="B49" s="10">
        <v>45814</v>
      </c>
      <c r="C49" s="17"/>
      <c r="D49" s="18"/>
      <c r="E49" s="13"/>
      <c r="F49" s="16" t="s">
        <v>16</v>
      </c>
      <c r="G49" s="16">
        <f>10000*4</f>
        <v>40000</v>
      </c>
      <c r="H49" s="16">
        <v>0.0072</v>
      </c>
      <c r="I49" s="27">
        <f t="shared" si="2"/>
        <v>288</v>
      </c>
    </row>
    <row r="50" customHeight="1" spans="1:9">
      <c r="A50" s="10"/>
      <c r="B50" s="10"/>
      <c r="C50" s="17"/>
      <c r="D50" s="18"/>
      <c r="E50" s="13"/>
      <c r="F50" s="16" t="s">
        <v>37</v>
      </c>
      <c r="G50" s="16">
        <v>10000</v>
      </c>
      <c r="H50" s="16">
        <v>0.0052</v>
      </c>
      <c r="I50" s="27">
        <f t="shared" si="2"/>
        <v>52</v>
      </c>
    </row>
    <row r="51" customHeight="1" spans="1:9">
      <c r="A51" s="10"/>
      <c r="B51" s="10">
        <v>45810</v>
      </c>
      <c r="C51" s="17"/>
      <c r="D51" s="18"/>
      <c r="E51" s="13"/>
      <c r="F51" s="13" t="s">
        <v>17</v>
      </c>
      <c r="G51" s="16">
        <v>10000</v>
      </c>
      <c r="H51" s="16">
        <v>0.024</v>
      </c>
      <c r="I51" s="27">
        <f t="shared" si="2"/>
        <v>240</v>
      </c>
    </row>
    <row r="52" ht="17" customHeight="1" spans="1:9">
      <c r="A52" s="10"/>
      <c r="B52" s="10"/>
      <c r="C52" s="17"/>
      <c r="D52" s="18"/>
      <c r="E52" s="13"/>
      <c r="F52" s="16" t="s">
        <v>60</v>
      </c>
      <c r="G52" s="16">
        <f>10000*1.03</f>
        <v>10300</v>
      </c>
      <c r="H52" s="16">
        <v>0.1</v>
      </c>
      <c r="I52" s="27">
        <f t="shared" si="2"/>
        <v>1030</v>
      </c>
    </row>
    <row r="53" customHeight="1" spans="1:9">
      <c r="A53" s="10">
        <v>45807</v>
      </c>
      <c r="B53" s="10"/>
      <c r="C53" s="11" t="s">
        <v>56</v>
      </c>
      <c r="D53" s="12" t="s">
        <v>146</v>
      </c>
      <c r="E53" s="13" t="s">
        <v>147</v>
      </c>
      <c r="F53" s="13" t="s">
        <v>35</v>
      </c>
      <c r="G53" s="16">
        <v>960</v>
      </c>
      <c r="H53" s="16">
        <v>0.03</v>
      </c>
      <c r="I53" s="27">
        <f t="shared" si="2"/>
        <v>28.8</v>
      </c>
    </row>
    <row r="54" customHeight="1" spans="1:9">
      <c r="A54" s="10"/>
      <c r="B54" s="10"/>
      <c r="C54" s="17"/>
      <c r="D54" s="18"/>
      <c r="E54" s="13"/>
      <c r="F54" s="16" t="s">
        <v>16</v>
      </c>
      <c r="G54" s="16">
        <f>960*4</f>
        <v>3840</v>
      </c>
      <c r="H54" s="16">
        <v>0.0072</v>
      </c>
      <c r="I54" s="27">
        <f t="shared" si="2"/>
        <v>27.648</v>
      </c>
    </row>
    <row r="55" customHeight="1" spans="1:9">
      <c r="A55" s="10">
        <v>45813</v>
      </c>
      <c r="B55" s="10">
        <v>45828</v>
      </c>
      <c r="C55" s="11" t="s">
        <v>148</v>
      </c>
      <c r="D55" s="12" t="s">
        <v>149</v>
      </c>
      <c r="E55" s="13" t="s">
        <v>150</v>
      </c>
      <c r="F55" s="13" t="s">
        <v>35</v>
      </c>
      <c r="G55" s="16">
        <v>10000</v>
      </c>
      <c r="H55" s="16">
        <v>0.05</v>
      </c>
      <c r="I55" s="27">
        <f t="shared" si="2"/>
        <v>500</v>
      </c>
    </row>
    <row r="56" customHeight="1" spans="1:9">
      <c r="A56" s="10"/>
      <c r="B56" s="10"/>
      <c r="C56" s="17"/>
      <c r="D56" s="18"/>
      <c r="E56" s="13"/>
      <c r="F56" s="16" t="s">
        <v>15</v>
      </c>
      <c r="G56" s="16">
        <v>10000</v>
      </c>
      <c r="H56" s="16"/>
      <c r="I56" s="27">
        <f t="shared" ref="I56:I90" si="3">G56*H56</f>
        <v>0</v>
      </c>
    </row>
    <row r="57" customHeight="1" spans="1:9">
      <c r="A57" s="10"/>
      <c r="B57" s="10">
        <v>45820</v>
      </c>
      <c r="C57" s="17"/>
      <c r="D57" s="18"/>
      <c r="E57" s="13"/>
      <c r="F57" s="16" t="s">
        <v>16</v>
      </c>
      <c r="G57" s="16">
        <v>40000</v>
      </c>
      <c r="H57" s="16">
        <v>0.0072</v>
      </c>
      <c r="I57" s="27">
        <f t="shared" si="3"/>
        <v>288</v>
      </c>
    </row>
    <row r="58" customHeight="1" spans="1:9">
      <c r="A58" s="10"/>
      <c r="B58" s="10"/>
      <c r="C58" s="17"/>
      <c r="D58" s="18"/>
      <c r="E58" s="13"/>
      <c r="F58" s="16" t="s">
        <v>37</v>
      </c>
      <c r="G58" s="16">
        <v>10000</v>
      </c>
      <c r="H58" s="16">
        <v>0.0052</v>
      </c>
      <c r="I58" s="27">
        <f t="shared" si="3"/>
        <v>52</v>
      </c>
    </row>
    <row r="59" customHeight="1" spans="1:9">
      <c r="A59" s="10"/>
      <c r="B59" s="19">
        <v>45814</v>
      </c>
      <c r="C59" s="17"/>
      <c r="D59" s="18"/>
      <c r="E59" s="13"/>
      <c r="F59" s="13" t="s">
        <v>17</v>
      </c>
      <c r="G59" s="16">
        <v>10000</v>
      </c>
      <c r="H59" s="16">
        <v>0.024</v>
      </c>
      <c r="I59" s="27">
        <f t="shared" si="3"/>
        <v>240</v>
      </c>
    </row>
    <row r="60" customHeight="1" spans="1:9">
      <c r="A60" s="10"/>
      <c r="B60" s="19">
        <v>45817</v>
      </c>
      <c r="C60" s="17"/>
      <c r="D60" s="18"/>
      <c r="E60" s="13"/>
      <c r="F60" s="16" t="s">
        <v>151</v>
      </c>
      <c r="G60" s="16">
        <v>10300</v>
      </c>
      <c r="H60" s="16">
        <v>0.1</v>
      </c>
      <c r="I60" s="27">
        <f t="shared" si="3"/>
        <v>1030</v>
      </c>
    </row>
    <row r="61" customHeight="1" spans="1:9">
      <c r="A61" s="10">
        <v>45814</v>
      </c>
      <c r="B61" s="10">
        <v>45819</v>
      </c>
      <c r="C61" s="23" t="s">
        <v>152</v>
      </c>
      <c r="D61" s="20" t="s">
        <v>153</v>
      </c>
      <c r="E61" s="13" t="s">
        <v>154</v>
      </c>
      <c r="F61" s="13" t="s">
        <v>35</v>
      </c>
      <c r="G61" s="16">
        <v>24</v>
      </c>
      <c r="H61" s="16">
        <v>0.05</v>
      </c>
      <c r="I61" s="27">
        <f t="shared" si="3"/>
        <v>1.2</v>
      </c>
    </row>
    <row r="62" customHeight="1" spans="1:9">
      <c r="A62" s="10"/>
      <c r="B62" s="10"/>
      <c r="C62" s="24"/>
      <c r="D62" s="21"/>
      <c r="E62" s="13"/>
      <c r="F62" s="16" t="s">
        <v>15</v>
      </c>
      <c r="G62" s="16">
        <v>24</v>
      </c>
      <c r="H62" s="16"/>
      <c r="I62" s="27">
        <f t="shared" si="3"/>
        <v>0</v>
      </c>
    </row>
    <row r="63" customHeight="1" spans="1:9">
      <c r="A63" s="10"/>
      <c r="B63" s="10"/>
      <c r="C63" s="24"/>
      <c r="D63" s="21"/>
      <c r="E63" s="13"/>
      <c r="F63" s="16" t="s">
        <v>109</v>
      </c>
      <c r="G63" s="16">
        <v>24</v>
      </c>
      <c r="H63" s="16">
        <v>0.0317</v>
      </c>
      <c r="I63" s="27">
        <f t="shared" si="3"/>
        <v>0.7608</v>
      </c>
    </row>
    <row r="64" customHeight="1" spans="1:9">
      <c r="A64" s="10"/>
      <c r="B64" s="10">
        <v>45818</v>
      </c>
      <c r="C64" s="24"/>
      <c r="D64" s="21"/>
      <c r="E64" s="13"/>
      <c r="F64" s="16" t="s">
        <v>16</v>
      </c>
      <c r="G64" s="16">
        <f>25*4</f>
        <v>100</v>
      </c>
      <c r="H64" s="16">
        <v>0.0072</v>
      </c>
      <c r="I64" s="27">
        <f t="shared" si="3"/>
        <v>0.72</v>
      </c>
    </row>
    <row r="65" customHeight="1" spans="1:9">
      <c r="A65" s="10"/>
      <c r="B65" s="10"/>
      <c r="C65" s="24"/>
      <c r="D65" s="21"/>
      <c r="E65" s="13"/>
      <c r="F65" s="16" t="s">
        <v>155</v>
      </c>
      <c r="G65" s="16">
        <v>200</v>
      </c>
      <c r="H65" s="16">
        <v>0.0072</v>
      </c>
      <c r="I65" s="27">
        <f t="shared" si="3"/>
        <v>1.44</v>
      </c>
    </row>
    <row r="66" customHeight="1" spans="1:9">
      <c r="A66" s="10"/>
      <c r="B66" s="10"/>
      <c r="C66" s="24"/>
      <c r="D66" s="21"/>
      <c r="E66" s="13"/>
      <c r="F66" s="13" t="s">
        <v>156</v>
      </c>
      <c r="G66" s="16">
        <v>236</v>
      </c>
      <c r="H66" s="16">
        <v>0.15</v>
      </c>
      <c r="I66" s="27">
        <f t="shared" si="3"/>
        <v>35.4</v>
      </c>
    </row>
    <row r="67" customHeight="1" spans="1:9">
      <c r="A67" s="10">
        <v>45814</v>
      </c>
      <c r="B67" s="10">
        <v>45827</v>
      </c>
      <c r="C67" s="13">
        <v>26516</v>
      </c>
      <c r="D67" s="20" t="s">
        <v>157</v>
      </c>
      <c r="E67" s="13" t="s">
        <v>158</v>
      </c>
      <c r="F67" s="13" t="s">
        <v>13</v>
      </c>
      <c r="G67" s="16">
        <v>11848</v>
      </c>
      <c r="H67" s="16">
        <v>0.05</v>
      </c>
      <c r="I67" s="27">
        <f t="shared" si="3"/>
        <v>592.4</v>
      </c>
    </row>
    <row r="68" customHeight="1" spans="1:9">
      <c r="A68" s="10"/>
      <c r="B68" s="10"/>
      <c r="C68" s="13"/>
      <c r="D68" s="21"/>
      <c r="E68" s="13"/>
      <c r="F68" s="16" t="s">
        <v>15</v>
      </c>
      <c r="G68" s="16">
        <v>11848</v>
      </c>
      <c r="H68" s="16"/>
      <c r="I68" s="27">
        <f t="shared" si="3"/>
        <v>0</v>
      </c>
    </row>
    <row r="69" customHeight="1" spans="1:9">
      <c r="A69" s="10"/>
      <c r="B69" s="10">
        <v>45821</v>
      </c>
      <c r="C69" s="13"/>
      <c r="D69" s="21"/>
      <c r="E69" s="13"/>
      <c r="F69" s="16" t="s">
        <v>16</v>
      </c>
      <c r="G69" s="16">
        <f>11848*4</f>
        <v>47392</v>
      </c>
      <c r="H69" s="16">
        <v>0.0072</v>
      </c>
      <c r="I69" s="27">
        <f t="shared" si="3"/>
        <v>341.2224</v>
      </c>
    </row>
    <row r="70" customHeight="1" spans="1:9">
      <c r="A70" s="10"/>
      <c r="B70" s="10">
        <v>45814</v>
      </c>
      <c r="C70" s="13"/>
      <c r="D70" s="21"/>
      <c r="E70" s="13"/>
      <c r="F70" s="13" t="s">
        <v>17</v>
      </c>
      <c r="G70" s="16">
        <v>8447</v>
      </c>
      <c r="H70" s="16">
        <v>0.024</v>
      </c>
      <c r="I70" s="27">
        <f t="shared" si="3"/>
        <v>202.728</v>
      </c>
    </row>
    <row r="71" customHeight="1" spans="1:9">
      <c r="A71" s="10">
        <v>45803</v>
      </c>
      <c r="B71" s="10">
        <v>45821</v>
      </c>
      <c r="C71" s="23" t="s">
        <v>159</v>
      </c>
      <c r="D71" s="20" t="s">
        <v>160</v>
      </c>
      <c r="E71" s="13" t="s">
        <v>161</v>
      </c>
      <c r="F71" s="13" t="s">
        <v>13</v>
      </c>
      <c r="G71" s="16">
        <v>20000</v>
      </c>
      <c r="H71" s="16">
        <v>0.05</v>
      </c>
      <c r="I71" s="27">
        <f t="shared" si="3"/>
        <v>1000</v>
      </c>
    </row>
    <row r="72" customHeight="1" spans="1:9">
      <c r="A72" s="10"/>
      <c r="B72" s="10"/>
      <c r="C72" s="24"/>
      <c r="D72" s="21"/>
      <c r="E72" s="13"/>
      <c r="F72" s="16" t="s">
        <v>15</v>
      </c>
      <c r="G72" s="16">
        <v>20000</v>
      </c>
      <c r="H72" s="16"/>
      <c r="I72" s="27">
        <f t="shared" si="3"/>
        <v>0</v>
      </c>
    </row>
    <row r="73" customHeight="1" spans="1:9">
      <c r="A73" s="10"/>
      <c r="B73" s="10">
        <v>45811</v>
      </c>
      <c r="C73" s="24"/>
      <c r="D73" s="21"/>
      <c r="E73" s="13"/>
      <c r="F73" s="16" t="s">
        <v>16</v>
      </c>
      <c r="G73" s="16">
        <f>20000*4</f>
        <v>80000</v>
      </c>
      <c r="H73" s="16">
        <v>0.0072</v>
      </c>
      <c r="I73" s="27">
        <f t="shared" si="3"/>
        <v>576</v>
      </c>
    </row>
    <row r="74" customHeight="1" spans="1:9">
      <c r="A74" s="10"/>
      <c r="B74" s="10">
        <v>45807</v>
      </c>
      <c r="C74" s="24"/>
      <c r="D74" s="21"/>
      <c r="E74" s="13"/>
      <c r="F74" s="13" t="s">
        <v>17</v>
      </c>
      <c r="G74" s="16">
        <v>20000</v>
      </c>
      <c r="H74" s="16">
        <v>0.024</v>
      </c>
      <c r="I74" s="27">
        <f t="shared" si="3"/>
        <v>480</v>
      </c>
    </row>
    <row r="75" customHeight="1" spans="1:9">
      <c r="A75" s="10"/>
      <c r="B75" s="10">
        <v>45832</v>
      </c>
      <c r="C75" s="24"/>
      <c r="D75" s="21"/>
      <c r="E75" s="13"/>
      <c r="F75" s="13" t="s">
        <v>54</v>
      </c>
      <c r="G75" s="16">
        <v>3295</v>
      </c>
      <c r="H75" s="16">
        <v>0.03</v>
      </c>
      <c r="I75" s="27">
        <f t="shared" si="3"/>
        <v>98.85</v>
      </c>
    </row>
    <row r="76" customHeight="1" spans="1:9">
      <c r="A76" s="10"/>
      <c r="B76" s="10">
        <v>45835</v>
      </c>
      <c r="C76" s="24"/>
      <c r="D76" s="21"/>
      <c r="E76" s="13"/>
      <c r="F76" s="16" t="s">
        <v>55</v>
      </c>
      <c r="G76" s="16">
        <v>3295</v>
      </c>
      <c r="H76" s="16">
        <v>0.0072</v>
      </c>
      <c r="I76" s="27">
        <f t="shared" si="3"/>
        <v>23.724</v>
      </c>
    </row>
    <row r="77" customHeight="1" spans="1:9">
      <c r="A77" s="10"/>
      <c r="B77" s="10"/>
      <c r="C77" s="24"/>
      <c r="D77" s="21"/>
      <c r="E77" s="13"/>
      <c r="F77" s="13" t="s">
        <v>17</v>
      </c>
      <c r="G77" s="16">
        <v>3295</v>
      </c>
      <c r="H77" s="16">
        <v>0.024</v>
      </c>
      <c r="I77" s="27">
        <f t="shared" si="3"/>
        <v>79.08</v>
      </c>
    </row>
    <row r="78" customHeight="1" spans="1:9">
      <c r="A78" s="10">
        <v>45803</v>
      </c>
      <c r="B78" s="10">
        <v>45832</v>
      </c>
      <c r="C78" s="13">
        <v>26142</v>
      </c>
      <c r="D78" s="20" t="s">
        <v>162</v>
      </c>
      <c r="E78" s="13" t="s">
        <v>163</v>
      </c>
      <c r="F78" s="13" t="s">
        <v>13</v>
      </c>
      <c r="G78" s="16">
        <v>20000</v>
      </c>
      <c r="H78" s="16">
        <v>0.05</v>
      </c>
      <c r="I78" s="27">
        <f t="shared" si="3"/>
        <v>1000</v>
      </c>
    </row>
    <row r="79" customHeight="1" spans="1:9">
      <c r="A79" s="10"/>
      <c r="B79" s="10"/>
      <c r="C79" s="13"/>
      <c r="D79" s="21"/>
      <c r="E79" s="13"/>
      <c r="F79" s="16" t="s">
        <v>15</v>
      </c>
      <c r="G79" s="16">
        <v>20000</v>
      </c>
      <c r="H79" s="16"/>
      <c r="I79" s="27">
        <f t="shared" si="3"/>
        <v>0</v>
      </c>
    </row>
    <row r="80" customHeight="1" spans="1:9">
      <c r="A80" s="10"/>
      <c r="B80" s="10">
        <v>45811</v>
      </c>
      <c r="C80" s="13"/>
      <c r="D80" s="21"/>
      <c r="E80" s="13"/>
      <c r="F80" s="16" t="s">
        <v>16</v>
      </c>
      <c r="G80" s="16">
        <f>20000*4</f>
        <v>80000</v>
      </c>
      <c r="H80" s="16">
        <v>0.0072</v>
      </c>
      <c r="I80" s="27">
        <f t="shared" si="3"/>
        <v>576</v>
      </c>
    </row>
    <row r="81" customHeight="1" spans="1:9">
      <c r="A81" s="10"/>
      <c r="B81" s="10">
        <v>45807</v>
      </c>
      <c r="C81" s="13"/>
      <c r="D81" s="21"/>
      <c r="E81" s="13"/>
      <c r="F81" s="13" t="s">
        <v>17</v>
      </c>
      <c r="G81" s="16">
        <v>20000</v>
      </c>
      <c r="H81" s="16">
        <v>0.024</v>
      </c>
      <c r="I81" s="27">
        <f t="shared" si="3"/>
        <v>480</v>
      </c>
    </row>
    <row r="82" customHeight="1" spans="1:9">
      <c r="A82" s="10"/>
      <c r="B82" s="10">
        <v>45828</v>
      </c>
      <c r="C82" s="13"/>
      <c r="D82" s="21"/>
      <c r="E82" s="13"/>
      <c r="F82" s="16" t="s">
        <v>164</v>
      </c>
      <c r="G82" s="16">
        <f>6712</f>
        <v>6712</v>
      </c>
      <c r="H82" s="16">
        <v>0.0072</v>
      </c>
      <c r="I82" s="27">
        <f t="shared" si="3"/>
        <v>48.3264</v>
      </c>
    </row>
    <row r="83" customHeight="1" spans="1:9">
      <c r="A83" s="10"/>
      <c r="B83" s="10">
        <v>45835</v>
      </c>
      <c r="C83" s="13"/>
      <c r="D83" s="21"/>
      <c r="E83" s="13"/>
      <c r="F83" s="13" t="s">
        <v>17</v>
      </c>
      <c r="G83" s="16">
        <v>6712</v>
      </c>
      <c r="H83" s="16">
        <v>0.024</v>
      </c>
      <c r="I83" s="27">
        <f t="shared" si="3"/>
        <v>161.088</v>
      </c>
    </row>
    <row r="84" customHeight="1" spans="1:9">
      <c r="A84" s="10">
        <v>45814</v>
      </c>
      <c r="B84" s="10">
        <v>45819</v>
      </c>
      <c r="C84" s="13">
        <v>25278</v>
      </c>
      <c r="D84" s="20" t="s">
        <v>165</v>
      </c>
      <c r="E84" s="13" t="s">
        <v>166</v>
      </c>
      <c r="F84" s="13" t="s">
        <v>13</v>
      </c>
      <c r="G84" s="16">
        <v>1108</v>
      </c>
      <c r="H84" s="16">
        <v>0.03</v>
      </c>
      <c r="I84" s="27">
        <f t="shared" si="3"/>
        <v>33.24</v>
      </c>
    </row>
    <row r="85" customHeight="1" spans="1:9">
      <c r="A85" s="10"/>
      <c r="B85" s="10">
        <v>45817</v>
      </c>
      <c r="C85" s="13"/>
      <c r="D85" s="21"/>
      <c r="E85" s="13"/>
      <c r="F85" s="16" t="s">
        <v>16</v>
      </c>
      <c r="G85" s="16">
        <f>1108*4</f>
        <v>4432</v>
      </c>
      <c r="H85" s="16">
        <v>0.0072</v>
      </c>
      <c r="I85" s="27">
        <f t="shared" si="3"/>
        <v>31.9104</v>
      </c>
    </row>
    <row r="86" customHeight="1" spans="1:9">
      <c r="A86" s="10"/>
      <c r="B86" s="10"/>
      <c r="C86" s="13"/>
      <c r="D86" s="21"/>
      <c r="E86" s="13"/>
      <c r="F86" s="13" t="s">
        <v>17</v>
      </c>
      <c r="G86" s="16">
        <v>1108</v>
      </c>
      <c r="H86" s="16">
        <v>0.024</v>
      </c>
      <c r="I86" s="27">
        <f t="shared" si="3"/>
        <v>26.592</v>
      </c>
    </row>
    <row r="87" customHeight="1" spans="1:9">
      <c r="A87" s="10"/>
      <c r="B87" s="10">
        <v>45835</v>
      </c>
      <c r="C87" s="13"/>
      <c r="D87" s="21"/>
      <c r="E87" s="13"/>
      <c r="F87" s="13" t="s">
        <v>13</v>
      </c>
      <c r="G87" s="16">
        <v>3377</v>
      </c>
      <c r="H87" s="16">
        <v>0.03</v>
      </c>
      <c r="I87" s="27">
        <f t="shared" si="3"/>
        <v>101.31</v>
      </c>
    </row>
    <row r="88" customHeight="1" spans="1:9">
      <c r="A88" s="10"/>
      <c r="B88" s="19">
        <v>45828</v>
      </c>
      <c r="C88" s="13"/>
      <c r="D88" s="21"/>
      <c r="E88" s="13"/>
      <c r="F88" s="16" t="s">
        <v>167</v>
      </c>
      <c r="G88" s="16">
        <f>3377</f>
        <v>3377</v>
      </c>
      <c r="H88" s="16">
        <v>0.0072</v>
      </c>
      <c r="I88" s="27">
        <f t="shared" si="3"/>
        <v>24.3144</v>
      </c>
    </row>
    <row r="89" customHeight="1" spans="1:9">
      <c r="A89" s="10"/>
      <c r="B89" s="19">
        <v>45836</v>
      </c>
      <c r="C89" s="13"/>
      <c r="D89" s="21"/>
      <c r="E89" s="13"/>
      <c r="F89" s="13" t="s">
        <v>17</v>
      </c>
      <c r="G89" s="16">
        <v>3377</v>
      </c>
      <c r="H89" s="16">
        <v>0.024</v>
      </c>
      <c r="I89" s="27">
        <f t="shared" si="3"/>
        <v>81.048</v>
      </c>
    </row>
    <row r="90" ht="48" customHeight="1" spans="1:9">
      <c r="A90" s="10">
        <v>45834</v>
      </c>
      <c r="B90" s="10">
        <v>45836</v>
      </c>
      <c r="C90" s="25">
        <v>81444</v>
      </c>
      <c r="D90" s="20" t="s">
        <v>168</v>
      </c>
      <c r="E90" s="13" t="s">
        <v>169</v>
      </c>
      <c r="F90" s="16" t="s">
        <v>170</v>
      </c>
      <c r="G90" s="16">
        <f>300*4</f>
        <v>1200</v>
      </c>
      <c r="H90" s="16">
        <v>0.0072</v>
      </c>
      <c r="I90" s="27">
        <f t="shared" si="3"/>
        <v>8.64</v>
      </c>
    </row>
    <row r="91" customHeight="1" spans="9:9">
      <c r="I91" s="28">
        <f>SUM(I3:I90)</f>
        <v>37925.4843</v>
      </c>
    </row>
  </sheetData>
  <autoFilter xmlns:etc="http://www.wps.cn/officeDocument/2017/etCustomData" ref="B1:I91" etc:filterBottomFollowUsedRange="0">
    <extLst/>
  </autoFilter>
  <mergeCells count="102">
    <mergeCell ref="A1:I1"/>
    <mergeCell ref="A3:A10"/>
    <mergeCell ref="A11:A16"/>
    <mergeCell ref="A17:A22"/>
    <mergeCell ref="A23:A28"/>
    <mergeCell ref="A29:A32"/>
    <mergeCell ref="A34:A36"/>
    <mergeCell ref="A37:A38"/>
    <mergeCell ref="A39:A40"/>
    <mergeCell ref="A43:A46"/>
    <mergeCell ref="A47:A52"/>
    <mergeCell ref="A53:A54"/>
    <mergeCell ref="A55:A60"/>
    <mergeCell ref="A61:A66"/>
    <mergeCell ref="A67:A70"/>
    <mergeCell ref="A71:A77"/>
    <mergeCell ref="A78:A83"/>
    <mergeCell ref="A84:A89"/>
    <mergeCell ref="B3:B4"/>
    <mergeCell ref="B11:B13"/>
    <mergeCell ref="B14:B15"/>
    <mergeCell ref="B17:B18"/>
    <mergeCell ref="B19:B20"/>
    <mergeCell ref="B23:B25"/>
    <mergeCell ref="B26:B27"/>
    <mergeCell ref="B29:B30"/>
    <mergeCell ref="B43:B44"/>
    <mergeCell ref="B47:B48"/>
    <mergeCell ref="B49:B50"/>
    <mergeCell ref="B51:B52"/>
    <mergeCell ref="B55:B56"/>
    <mergeCell ref="B57:B58"/>
    <mergeCell ref="B61:B63"/>
    <mergeCell ref="B64:B66"/>
    <mergeCell ref="B67:B68"/>
    <mergeCell ref="B71:B72"/>
    <mergeCell ref="B76:B77"/>
    <mergeCell ref="B78:B79"/>
    <mergeCell ref="B85:B86"/>
    <mergeCell ref="C3:C10"/>
    <mergeCell ref="C11:C16"/>
    <mergeCell ref="C17:C22"/>
    <mergeCell ref="C23:C28"/>
    <mergeCell ref="C29:C32"/>
    <mergeCell ref="C34:C36"/>
    <mergeCell ref="C37:C38"/>
    <mergeCell ref="C39:C40"/>
    <mergeCell ref="C43:C46"/>
    <mergeCell ref="C47:C52"/>
    <mergeCell ref="C53:C54"/>
    <mergeCell ref="C55:C60"/>
    <mergeCell ref="C61:C66"/>
    <mergeCell ref="C67:C70"/>
    <mergeCell ref="C71:C77"/>
    <mergeCell ref="C78:C83"/>
    <mergeCell ref="C84:C89"/>
    <mergeCell ref="D3:D10"/>
    <mergeCell ref="D11:D16"/>
    <mergeCell ref="D17:D22"/>
    <mergeCell ref="D23:D28"/>
    <mergeCell ref="D29:D32"/>
    <mergeCell ref="D34:D36"/>
    <mergeCell ref="D37:D38"/>
    <mergeCell ref="D39:D40"/>
    <mergeCell ref="D43:D46"/>
    <mergeCell ref="D47:D52"/>
    <mergeCell ref="D53:D54"/>
    <mergeCell ref="D55:D60"/>
    <mergeCell ref="D61:D66"/>
    <mergeCell ref="D67:D70"/>
    <mergeCell ref="D71:D77"/>
    <mergeCell ref="D78:D83"/>
    <mergeCell ref="D84:D89"/>
    <mergeCell ref="E3:E10"/>
    <mergeCell ref="E11:E16"/>
    <mergeCell ref="E17:E22"/>
    <mergeCell ref="E23:E28"/>
    <mergeCell ref="E29:E32"/>
    <mergeCell ref="E34:E36"/>
    <mergeCell ref="E37:E38"/>
    <mergeCell ref="E39:E40"/>
    <mergeCell ref="E43:E46"/>
    <mergeCell ref="E47:E52"/>
    <mergeCell ref="E53:E54"/>
    <mergeCell ref="E55:E60"/>
    <mergeCell ref="E61:E66"/>
    <mergeCell ref="E67:E70"/>
    <mergeCell ref="E71:E77"/>
    <mergeCell ref="E78:E83"/>
    <mergeCell ref="E84:E89"/>
    <mergeCell ref="H3:H4"/>
    <mergeCell ref="H11:H12"/>
    <mergeCell ref="H17:H18"/>
    <mergeCell ref="H23:H24"/>
    <mergeCell ref="H29:H30"/>
    <mergeCell ref="H43:H44"/>
    <mergeCell ref="H47:H48"/>
    <mergeCell ref="H55:H56"/>
    <mergeCell ref="H61:H62"/>
    <mergeCell ref="H67:H68"/>
    <mergeCell ref="H71:H72"/>
    <mergeCell ref="H78:H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2025-07-08T05:57:37Z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213663926A4F49FA831613D7D0AFBCBA_13</vt:lpwstr>
  </property>
</Properties>
</file>