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丰翊仓库" sheetId="20" r:id="rId1"/>
    <sheet name="圣琪" sheetId="21" r:id="rId2"/>
    <sheet name="丰盛源" sheetId="22" r:id="rId3"/>
  </sheets>
  <definedNames>
    <definedName name="_xlnm.Print_Area" localSheetId="0">丰翊仓库!$A$1:$H$2</definedName>
    <definedName name="_xlnm.Print_Area" localSheetId="1">圣琪!$A$1:$H$2</definedName>
    <definedName name="_xlnm.Print_Area" localSheetId="2">丰盛源!$A$1:$H$2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<sst xmlns="http://schemas.openxmlformats.org/spreadsheetml/2006/main" count="127" uniqueCount="69">
  <si>
    <r>
      <rPr>
        <b/>
        <sz val="16"/>
        <color theme="1"/>
        <rFont val="宋体"/>
        <charset val="134"/>
      </rPr>
      <t>吉胜达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</si>
  <si>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出货时间</t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</si>
  <si>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</si>
  <si>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</si>
  <si>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</si>
  <si>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</si>
  <si>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</si>
  <si>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</si>
  <si>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</si>
  <si>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76245
76246
76270
76377</t>
  </si>
  <si>
    <t>RBSKJSD002
工厂：丰翊仓库</t>
  </si>
  <si>
    <t>ODISEO 8628-693-60
China 男上 背心</t>
  </si>
  <si>
    <t>白色吊牌HPBCGEN001-60*95mm</t>
  </si>
  <si>
    <t>黑色 吊绳 MRBCGEN004-320*1.5mm</t>
  </si>
  <si>
    <t>白色吊牌HPBCGEN001-60*95mm-ZALA</t>
  </si>
  <si>
    <t>白色织标WLBCGEN020(06B）-85*20mm</t>
  </si>
  <si>
    <t>配比装胶带贴纸 BKSKR24014</t>
  </si>
  <si>
    <t>白色缎带洗标CLBCGEN003*4页-60*25mm（加页码）</t>
  </si>
  <si>
    <t>RBSKJSD0015</t>
  </si>
  <si>
    <t>黄色箱贴</t>
  </si>
  <si>
    <t>BSK黄色RFID箱贴BKSKR24016-100*200mm</t>
  </si>
  <si>
    <t>35378-ND 白色主标 字母码 产地中国M码</t>
  </si>
  <si>
    <t>合同编号RC88738</t>
  </si>
  <si>
    <t>RBSKJSD0065</t>
  </si>
  <si>
    <t>/</t>
  </si>
  <si>
    <t>RFID手持枪</t>
  </si>
  <si>
    <t>78525
78533
78534</t>
  </si>
  <si>
    <t>RBSKJSD0021
工厂：婉垚</t>
  </si>
  <si>
    <t>6986-693-250/902
Made in China 女开衫</t>
  </si>
  <si>
    <t>白色吊牌HPBCRFI001-60*95mm-RFID LOGO</t>
  </si>
  <si>
    <t>白色织标WLBCGEN017（05B）-65*19mm</t>
  </si>
  <si>
    <t>BKKBXM24002 空白标（60*25mm）</t>
  </si>
  <si>
    <t>白色缎带芯片洗标CLBCRFI001-60*25mm-RFID</t>
  </si>
  <si>
    <t>79302
79319
79335</t>
  </si>
  <si>
    <t>RBSKJSD0036
工厂：婉垚</t>
  </si>
  <si>
    <t>6988-693-605/800
Made in China 女开衫</t>
  </si>
  <si>
    <t>RBSKJSD0040
工厂：婉垚</t>
  </si>
  <si>
    <t>6988-693-800
Made in China 女开衫 翻单1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</si>
  <si>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</si>
  <si>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</si>
  <si>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</si>
  <si>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</si>
  <si>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</si>
  <si>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</si>
  <si>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</si>
  <si>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</si>
  <si>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</si>
  <si>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</si>
  <si>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</si>
  <si>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</si>
  <si>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</si>
  <si>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</si>
  <si>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吉胜达</t>
  </si>
  <si>
    <t>北京吉胜达纺织品有限公司</t>
  </si>
  <si>
    <t>按照对账单开</t>
  </si>
  <si>
    <t>76402
76403</t>
  </si>
  <si>
    <t>RBSKJSD005
工厂：圣琪</t>
  </si>
  <si>
    <t>keyoff 7107-693-700/712
China 女上装</t>
  </si>
  <si>
    <t>白色织标WLBCGEN017-65*19mm</t>
  </si>
  <si>
    <t>22813
22819
22820</t>
  </si>
  <si>
    <t>RBSKJSD008
工厂：圣琪</t>
  </si>
  <si>
    <t>0650-693-605/700
Made in China 女上装
翻单1</t>
  </si>
  <si>
    <t>22810
22814
22815</t>
  </si>
  <si>
    <t>RBSKJSD009
工厂：圣琪</t>
  </si>
  <si>
    <t>3719-693-605/700
Made in China 女上装
翻单1</t>
  </si>
  <si>
    <t>RBSKJSD007
工厂：丰盛源</t>
  </si>
  <si>
    <t>3561-693-250/800
Made in China 女上装</t>
  </si>
  <si>
    <t>RBSKJSD0010
工厂：丰盛源</t>
  </si>
  <si>
    <t>3561-693-250
Made in China 女上装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</si>
</sst>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horizontal="center" vertical="center"/>
    </xf>
    <xf numFmtId="0" fontId="32" fillId="0" borderId="0">
      <alignment horizontal="center" vertical="center"/>
    </xf>
    <xf numFmtId="0" fontId="32" fillId="0" borderId="0">
      <alignment horizontal="center"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horizontal="center" vertical="center"/>
    </xf>
    <xf numFmtId="0" fontId="33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17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58" fontId="9" fillId="0" borderId="5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8" fontId="11" fillId="0" borderId="5" xfId="0" applyNumberFormat="1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  <cellStyle name="常规_合同" xfId="5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zoomScale="115" zoomScaleNormal="115" zoomScaleSheetLayoutView="130" topLeftCell="A10" workbookViewId="0">
      <selection activeCell="D30" sqref="D30"/>
    </sheetView>
  </sheetViews>
  <sheetFormatPr defaultColWidth="8.72727272727273" defaultRowHeight="14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1" customWidth="1"/>
    <col min="9" max="9" width="21.4181818181818" style="1" customWidth="1"/>
    <col min="10" max="16384" width="8.72727272727273" style="1"/>
  </cols>
  <sheetData>
    <row r="1" ht="21" customHeight="1" spans="1:8">
      <c r="A1" s="2" t="s">
        <v>0</v>
      </c>
      <c r="B1" s="3"/>
      <c r="C1" s="4"/>
      <c r="D1" s="3"/>
      <c r="E1" s="3"/>
      <c r="F1" s="3"/>
      <c r="G1" s="3"/>
      <c r="H1" s="3"/>
    </row>
    <row r="2" customHeight="1" spans="1:8">
      <c r="A2" s="5" t="s">
        <v>1</v>
      </c>
      <c r="B2" s="6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10" t="s">
        <v>8</v>
      </c>
    </row>
    <row r="3" s="23" customFormat="1" spans="1:8">
      <c r="A3" s="11">
        <v>45734</v>
      </c>
      <c r="B3" s="12" t="s">
        <v>9</v>
      </c>
      <c r="C3" s="13" t="s">
        <v>10</v>
      </c>
      <c r="D3" s="12" t="s">
        <v>11</v>
      </c>
      <c r="E3" s="12" t="s">
        <v>12</v>
      </c>
      <c r="F3" s="14">
        <f>8587+1764+13</f>
        <v>10364</v>
      </c>
      <c r="G3" s="14">
        <v>0.28</v>
      </c>
      <c r="H3" s="24">
        <f>F3*G3</f>
        <v>2901.92</v>
      </c>
    </row>
    <row r="4" s="23" customFormat="1" spans="1:8">
      <c r="A4" s="16"/>
      <c r="B4" s="14"/>
      <c r="C4" s="17"/>
      <c r="D4" s="12"/>
      <c r="E4" s="14" t="s">
        <v>13</v>
      </c>
      <c r="F4" s="14">
        <f>8587+151+1764+13</f>
        <v>10515</v>
      </c>
      <c r="G4" s="14">
        <v>0.1</v>
      </c>
      <c r="H4" s="24">
        <f>F4*G4</f>
        <v>1051.5</v>
      </c>
    </row>
    <row r="5" s="23" customFormat="1" spans="1:8">
      <c r="A5" s="16"/>
      <c r="B5" s="14"/>
      <c r="C5" s="17"/>
      <c r="D5" s="12"/>
      <c r="E5" s="12" t="s">
        <v>14</v>
      </c>
      <c r="F5" s="14">
        <v>151</v>
      </c>
      <c r="G5" s="14">
        <v>0.24</v>
      </c>
      <c r="H5" s="24">
        <f>F5*G5</f>
        <v>36.24</v>
      </c>
    </row>
    <row r="6" s="23" customFormat="1" spans="1:8">
      <c r="A6" s="16"/>
      <c r="B6" s="14"/>
      <c r="C6" s="17"/>
      <c r="D6" s="12"/>
      <c r="E6" s="12" t="s">
        <v>15</v>
      </c>
      <c r="F6" s="25">
        <f>8587+151+1764+13</f>
        <v>10515</v>
      </c>
      <c r="G6" s="14">
        <v>0.158</v>
      </c>
      <c r="H6" s="24">
        <f>F6*G6</f>
        <v>1661.37</v>
      </c>
    </row>
    <row r="7" s="23" customFormat="1" spans="1:8">
      <c r="A7" s="16"/>
      <c r="B7" s="14"/>
      <c r="C7" s="17"/>
      <c r="D7" s="12"/>
      <c r="E7" s="14" t="s">
        <v>16</v>
      </c>
      <c r="F7" s="25">
        <v>588</v>
      </c>
      <c r="G7" s="26">
        <v>0.24</v>
      </c>
      <c r="H7" s="24">
        <f>F7*G7</f>
        <v>141.12</v>
      </c>
    </row>
    <row r="8" spans="1:8">
      <c r="A8" s="21">
        <v>45735</v>
      </c>
      <c r="B8" s="14"/>
      <c r="C8" s="17"/>
      <c r="D8" s="12"/>
      <c r="E8" s="14" t="s">
        <v>17</v>
      </c>
      <c r="F8" s="14">
        <f>10515*4</f>
        <v>42060</v>
      </c>
      <c r="G8" s="14">
        <v>0.042</v>
      </c>
      <c r="H8" s="24">
        <f>F8*G8</f>
        <v>1766.52</v>
      </c>
    </row>
    <row r="9" spans="1:8">
      <c r="A9" s="21">
        <v>45758</v>
      </c>
      <c r="B9" s="14"/>
      <c r="C9" s="17" t="s">
        <v>18</v>
      </c>
      <c r="D9" s="12" t="s">
        <v>19</v>
      </c>
      <c r="E9" s="12" t="s">
        <v>20</v>
      </c>
      <c r="F9" s="14">
        <v>500</v>
      </c>
      <c r="G9" s="14">
        <v>0.28</v>
      </c>
      <c r="H9" s="27">
        <f>F9*G9</f>
        <v>140</v>
      </c>
    </row>
    <row r="10" spans="1:9">
      <c r="A10" s="21"/>
      <c r="B10" s="14"/>
      <c r="D10" s="12"/>
      <c r="E10" s="12" t="s">
        <v>21</v>
      </c>
      <c r="F10" s="14">
        <v>1000</v>
      </c>
      <c r="G10" s="14">
        <v>0.25</v>
      </c>
      <c r="H10" s="15">
        <v>250</v>
      </c>
      <c r="I10" s="17" t="s">
        <v>22</v>
      </c>
    </row>
    <row r="11" spans="1:8">
      <c r="A11" s="28">
        <v>45803</v>
      </c>
      <c r="B11" s="22"/>
      <c r="C11" s="17" t="s">
        <v>23</v>
      </c>
      <c r="D11" s="29" t="s">
        <v>24</v>
      </c>
      <c r="E11" s="30" t="s">
        <v>25</v>
      </c>
      <c r="F11" s="30">
        <v>2</v>
      </c>
      <c r="G11" s="30">
        <v>4500</v>
      </c>
      <c r="H11" s="30">
        <f t="shared" ref="H11:H28" si="0">F11*G11</f>
        <v>9000</v>
      </c>
    </row>
    <row r="12" spans="1:8">
      <c r="A12" s="11">
        <v>45786</v>
      </c>
      <c r="B12" s="12" t="s">
        <v>26</v>
      </c>
      <c r="C12" s="13" t="s">
        <v>27</v>
      </c>
      <c r="D12" s="12" t="s">
        <v>28</v>
      </c>
      <c r="E12" s="22" t="s">
        <v>29</v>
      </c>
      <c r="F12" s="25">
        <f t="shared" ref="F12:F14" si="1">22047+9969+20</f>
        <v>32036</v>
      </c>
      <c r="G12" s="31">
        <v>0.28</v>
      </c>
      <c r="H12" s="32">
        <f t="shared" si="0"/>
        <v>8970.08</v>
      </c>
    </row>
    <row r="13" spans="1:8">
      <c r="A13" s="16"/>
      <c r="B13" s="14"/>
      <c r="C13" s="17"/>
      <c r="D13" s="12"/>
      <c r="E13" s="14" t="s">
        <v>13</v>
      </c>
      <c r="F13" s="25">
        <f t="shared" si="1"/>
        <v>32036</v>
      </c>
      <c r="G13" s="14">
        <v>0.1</v>
      </c>
      <c r="H13" s="24">
        <f t="shared" si="0"/>
        <v>3203.6</v>
      </c>
    </row>
    <row r="14" spans="1:8">
      <c r="A14" s="16"/>
      <c r="B14" s="14"/>
      <c r="C14" s="17"/>
      <c r="D14" s="12"/>
      <c r="E14" s="14" t="s">
        <v>30</v>
      </c>
      <c r="F14" s="25">
        <f t="shared" si="1"/>
        <v>32036</v>
      </c>
      <c r="G14" s="14">
        <v>0.13</v>
      </c>
      <c r="H14" s="24">
        <f t="shared" si="0"/>
        <v>4164.68</v>
      </c>
    </row>
    <row r="15" spans="1:8">
      <c r="A15" s="16"/>
      <c r="B15" s="14"/>
      <c r="C15" s="17"/>
      <c r="D15" s="12"/>
      <c r="E15" s="14" t="s">
        <v>17</v>
      </c>
      <c r="F15" s="14">
        <f>32036*4</f>
        <v>128144</v>
      </c>
      <c r="G15" s="14">
        <v>0.042</v>
      </c>
      <c r="H15" s="24">
        <f t="shared" si="0"/>
        <v>5382.048</v>
      </c>
    </row>
    <row r="16" spans="1:8">
      <c r="A16" s="16"/>
      <c r="B16" s="14"/>
      <c r="C16" s="17"/>
      <c r="D16" s="12"/>
      <c r="E16" s="14" t="s">
        <v>31</v>
      </c>
      <c r="F16" s="25">
        <f>22047+9969+20</f>
        <v>32036</v>
      </c>
      <c r="G16" s="14">
        <v>0.03</v>
      </c>
      <c r="H16" s="24">
        <f t="shared" si="0"/>
        <v>961.08</v>
      </c>
    </row>
    <row r="17" spans="1:8">
      <c r="A17" s="18"/>
      <c r="B17" s="14"/>
      <c r="C17" s="17"/>
      <c r="D17" s="12"/>
      <c r="E17" s="12" t="s">
        <v>32</v>
      </c>
      <c r="F17" s="25">
        <f>22047+9969+20</f>
        <v>32036</v>
      </c>
      <c r="G17" s="14">
        <v>0.58</v>
      </c>
      <c r="H17" s="24">
        <f t="shared" si="0"/>
        <v>18580.88</v>
      </c>
    </row>
    <row r="18" spans="1:8">
      <c r="A18" s="11">
        <v>45807</v>
      </c>
      <c r="B18" s="12" t="s">
        <v>33</v>
      </c>
      <c r="C18" s="13" t="s">
        <v>34</v>
      </c>
      <c r="D18" s="12" t="s">
        <v>35</v>
      </c>
      <c r="E18" s="22" t="s">
        <v>29</v>
      </c>
      <c r="F18" s="25">
        <f t="shared" ref="F18:F21" si="2">20160+5040+20</f>
        <v>25220</v>
      </c>
      <c r="G18" s="14">
        <v>0.28</v>
      </c>
      <c r="H18" s="24">
        <f t="shared" si="0"/>
        <v>7061.6</v>
      </c>
    </row>
    <row r="19" spans="1:8">
      <c r="A19" s="16"/>
      <c r="B19" s="14"/>
      <c r="C19" s="17"/>
      <c r="D19" s="12"/>
      <c r="E19" s="14" t="s">
        <v>16</v>
      </c>
      <c r="F19" s="25">
        <v>1260</v>
      </c>
      <c r="G19" s="14">
        <v>0.24</v>
      </c>
      <c r="H19" s="24">
        <f t="shared" si="0"/>
        <v>302.4</v>
      </c>
    </row>
    <row r="20" spans="1:8">
      <c r="A20" s="16"/>
      <c r="B20" s="14"/>
      <c r="C20" s="17"/>
      <c r="D20" s="12"/>
      <c r="E20" s="14" t="s">
        <v>13</v>
      </c>
      <c r="F20" s="25">
        <f t="shared" si="2"/>
        <v>25220</v>
      </c>
      <c r="G20" s="14">
        <v>0.1</v>
      </c>
      <c r="H20" s="24">
        <f t="shared" si="0"/>
        <v>2522</v>
      </c>
    </row>
    <row r="21" spans="1:8">
      <c r="A21" s="16"/>
      <c r="B21" s="14"/>
      <c r="C21" s="17"/>
      <c r="D21" s="12"/>
      <c r="E21" s="14" t="s">
        <v>30</v>
      </c>
      <c r="F21" s="25">
        <f t="shared" si="2"/>
        <v>25220</v>
      </c>
      <c r="G21" s="14">
        <v>0.13</v>
      </c>
      <c r="H21" s="24">
        <f t="shared" si="0"/>
        <v>3278.6</v>
      </c>
    </row>
    <row r="22" spans="1:8">
      <c r="A22" s="16"/>
      <c r="B22" s="14"/>
      <c r="C22" s="17"/>
      <c r="D22" s="12"/>
      <c r="E22" s="14" t="s">
        <v>17</v>
      </c>
      <c r="F22" s="14">
        <f>25220*4</f>
        <v>100880</v>
      </c>
      <c r="G22" s="14">
        <v>0.042</v>
      </c>
      <c r="H22" s="24">
        <f t="shared" si="0"/>
        <v>4236.96</v>
      </c>
    </row>
    <row r="23" spans="1:8">
      <c r="A23" s="18"/>
      <c r="B23" s="14"/>
      <c r="C23" s="17"/>
      <c r="D23" s="12"/>
      <c r="E23" s="12" t="s">
        <v>32</v>
      </c>
      <c r="F23" s="25">
        <f>20160+5040+20</f>
        <v>25220</v>
      </c>
      <c r="G23" s="14">
        <v>0.58</v>
      </c>
      <c r="H23" s="24">
        <f t="shared" si="0"/>
        <v>14627.6</v>
      </c>
    </row>
    <row r="24" spans="1:8">
      <c r="A24" s="11">
        <v>45807</v>
      </c>
      <c r="B24" s="12">
        <v>79718</v>
      </c>
      <c r="C24" s="13" t="s">
        <v>36</v>
      </c>
      <c r="D24" s="12" t="s">
        <v>37</v>
      </c>
      <c r="E24" s="22" t="s">
        <v>29</v>
      </c>
      <c r="F24" s="25">
        <v>2099</v>
      </c>
      <c r="G24" s="14">
        <v>0.28</v>
      </c>
      <c r="H24" s="24">
        <f t="shared" si="0"/>
        <v>587.72</v>
      </c>
    </row>
    <row r="25" spans="1:8">
      <c r="A25" s="16"/>
      <c r="B25" s="14"/>
      <c r="C25" s="17"/>
      <c r="D25" s="12"/>
      <c r="E25" s="14" t="s">
        <v>13</v>
      </c>
      <c r="F25" s="25">
        <v>2099</v>
      </c>
      <c r="G25" s="14">
        <v>0.1</v>
      </c>
      <c r="H25" s="24">
        <f t="shared" si="0"/>
        <v>209.9</v>
      </c>
    </row>
    <row r="26" spans="1:8">
      <c r="A26" s="16"/>
      <c r="B26" s="14"/>
      <c r="C26" s="17"/>
      <c r="D26" s="12"/>
      <c r="E26" s="14" t="s">
        <v>30</v>
      </c>
      <c r="F26" s="25">
        <v>2099</v>
      </c>
      <c r="G26" s="14">
        <v>0.13</v>
      </c>
      <c r="H26" s="24">
        <f t="shared" si="0"/>
        <v>272.87</v>
      </c>
    </row>
    <row r="27" spans="1:8">
      <c r="A27" s="16"/>
      <c r="B27" s="14"/>
      <c r="C27" s="17"/>
      <c r="D27" s="12"/>
      <c r="E27" s="14" t="s">
        <v>17</v>
      </c>
      <c r="F27" s="14">
        <f>2099*4</f>
        <v>8396</v>
      </c>
      <c r="G27" s="14">
        <v>0.042</v>
      </c>
      <c r="H27" s="24">
        <f t="shared" si="0"/>
        <v>352.632</v>
      </c>
    </row>
    <row r="28" spans="1:8">
      <c r="A28" s="18"/>
      <c r="B28" s="14"/>
      <c r="C28" s="17"/>
      <c r="D28" s="12"/>
      <c r="E28" s="12" t="s">
        <v>32</v>
      </c>
      <c r="F28" s="25">
        <v>2099</v>
      </c>
      <c r="G28" s="14">
        <v>0.58</v>
      </c>
      <c r="H28" s="24">
        <f t="shared" si="0"/>
        <v>1217.42</v>
      </c>
    </row>
    <row r="29" spans="8:8">
      <c r="H29" s="33">
        <f>SUM(H3:H28)</f>
        <v>92880.74</v>
      </c>
    </row>
    <row r="32" ht="28.5" spans="1:10">
      <c r="A32" s="34" t="s">
        <v>38</v>
      </c>
      <c r="B32" s="34"/>
      <c r="C32" s="34"/>
      <c r="D32" s="34"/>
      <c r="E32" s="34"/>
      <c r="F32" s="34"/>
      <c r="G32" s="34"/>
      <c r="H32" s="34"/>
      <c r="I32" s="34"/>
      <c r="J32" s="34"/>
    </row>
    <row r="33" ht="29" spans="1:10">
      <c r="A33" s="35" t="s">
        <v>39</v>
      </c>
      <c r="B33" s="35" t="s">
        <v>40</v>
      </c>
      <c r="C33" s="35" t="s">
        <v>41</v>
      </c>
      <c r="D33" s="36" t="s">
        <v>42</v>
      </c>
      <c r="E33" s="35" t="s">
        <v>43</v>
      </c>
      <c r="F33" s="37" t="s">
        <v>44</v>
      </c>
      <c r="G33" s="35" t="s">
        <v>45</v>
      </c>
      <c r="H33" s="35" t="s">
        <v>46</v>
      </c>
      <c r="I33" s="36" t="s">
        <v>47</v>
      </c>
      <c r="J33" s="35" t="s">
        <v>48</v>
      </c>
    </row>
    <row r="34" ht="43" spans="1:10">
      <c r="A34" s="35"/>
      <c r="B34" s="35"/>
      <c r="C34" s="35"/>
      <c r="D34" s="38" t="s">
        <v>49</v>
      </c>
      <c r="E34" s="35"/>
      <c r="F34" s="39" t="s">
        <v>50</v>
      </c>
      <c r="G34" s="35"/>
      <c r="H34" s="35"/>
      <c r="I34" s="42" t="s">
        <v>51</v>
      </c>
      <c r="J34" s="35"/>
    </row>
    <row r="35" ht="28" spans="1:10">
      <c r="A35" s="40">
        <v>1</v>
      </c>
      <c r="B35" s="41">
        <v>45848</v>
      </c>
      <c r="C35" s="35" t="s">
        <v>52</v>
      </c>
      <c r="D35" s="35" t="s">
        <v>53</v>
      </c>
      <c r="E35" s="35" t="s">
        <v>54</v>
      </c>
      <c r="F35" s="35" t="s">
        <v>54</v>
      </c>
      <c r="G35" s="35" t="s">
        <v>54</v>
      </c>
      <c r="H35" s="35" t="s">
        <v>54</v>
      </c>
      <c r="I35" s="43">
        <v>92880.74</v>
      </c>
      <c r="J35" s="35"/>
    </row>
  </sheetData>
  <mergeCells count="25">
    <mergeCell ref="A1:H1"/>
    <mergeCell ref="A32:J32"/>
    <mergeCell ref="A3:A7"/>
    <mergeCell ref="A12:A17"/>
    <mergeCell ref="A18:A23"/>
    <mergeCell ref="A24:A28"/>
    <mergeCell ref="A33:A34"/>
    <mergeCell ref="B3:B8"/>
    <mergeCell ref="B12:B17"/>
    <mergeCell ref="B18:B23"/>
    <mergeCell ref="B24:B28"/>
    <mergeCell ref="B33:B34"/>
    <mergeCell ref="C3:C8"/>
    <mergeCell ref="C12:C17"/>
    <mergeCell ref="C18:C23"/>
    <mergeCell ref="C24:C28"/>
    <mergeCell ref="C33:C34"/>
    <mergeCell ref="D3:D8"/>
    <mergeCell ref="D12:D17"/>
    <mergeCell ref="D18:D23"/>
    <mergeCell ref="D24:D28"/>
    <mergeCell ref="E33:E34"/>
    <mergeCell ref="G33:G34"/>
    <mergeCell ref="H33:H34"/>
    <mergeCell ref="J33:J34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zoomScale="115" zoomScaleNormal="115" zoomScaleSheetLayoutView="130" workbookViewId="0">
      <selection activeCell="D13" sqref="D13:D17"/>
    </sheetView>
  </sheetViews>
  <sheetFormatPr defaultColWidth="8.72727272727273" defaultRowHeight="14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0" customWidth="1"/>
    <col min="9" max="9" width="21.4181818181818" style="1" customWidth="1"/>
    <col min="10" max="16384" width="8.72727272727273" style="1"/>
  </cols>
  <sheetData>
    <row r="1" ht="21" spans="1:8">
      <c r="A1" s="2" t="s">
        <v>0</v>
      </c>
      <c r="B1" s="3"/>
      <c r="C1" s="4"/>
      <c r="D1" s="3"/>
      <c r="E1" s="3"/>
      <c r="F1" s="3"/>
      <c r="G1" s="3"/>
      <c r="H1" s="3"/>
    </row>
    <row r="2" spans="1:8">
      <c r="A2" s="5" t="s">
        <v>1</v>
      </c>
      <c r="B2" s="6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10" t="s">
        <v>8</v>
      </c>
    </row>
    <row r="3" spans="1:8">
      <c r="A3" s="11">
        <v>45734</v>
      </c>
      <c r="B3" s="12" t="s">
        <v>55</v>
      </c>
      <c r="C3" s="13" t="s">
        <v>56</v>
      </c>
      <c r="D3" s="12" t="s">
        <v>57</v>
      </c>
      <c r="E3" s="12" t="s">
        <v>29</v>
      </c>
      <c r="F3" s="14">
        <f>1466+20</f>
        <v>1486</v>
      </c>
      <c r="G3" s="14">
        <v>0.28</v>
      </c>
      <c r="H3" s="15">
        <f t="shared" ref="H3:H17" si="0">F3*G3</f>
        <v>416.08</v>
      </c>
    </row>
    <row r="4" spans="1:8">
      <c r="A4" s="16"/>
      <c r="B4" s="14"/>
      <c r="C4" s="17"/>
      <c r="D4" s="12"/>
      <c r="E4" s="14" t="s">
        <v>13</v>
      </c>
      <c r="F4" s="14">
        <f>1466+20</f>
        <v>1486</v>
      </c>
      <c r="G4" s="14">
        <v>0.1</v>
      </c>
      <c r="H4" s="15">
        <f t="shared" si="0"/>
        <v>148.6</v>
      </c>
    </row>
    <row r="5" spans="1:8">
      <c r="A5" s="16"/>
      <c r="B5" s="14"/>
      <c r="C5" s="17"/>
      <c r="D5" s="12"/>
      <c r="E5" s="12" t="s">
        <v>58</v>
      </c>
      <c r="F5" s="14">
        <f>1466+20</f>
        <v>1486</v>
      </c>
      <c r="G5" s="14">
        <v>0.13</v>
      </c>
      <c r="H5" s="15">
        <f t="shared" si="0"/>
        <v>193.18</v>
      </c>
    </row>
    <row r="6" spans="1:8">
      <c r="A6" s="18"/>
      <c r="B6" s="14"/>
      <c r="C6" s="17"/>
      <c r="D6" s="12"/>
      <c r="E6" s="14" t="s">
        <v>32</v>
      </c>
      <c r="F6" s="14">
        <f>1466+20</f>
        <v>1486</v>
      </c>
      <c r="G6" s="14">
        <v>0.58</v>
      </c>
      <c r="H6" s="15">
        <f t="shared" si="0"/>
        <v>861.88</v>
      </c>
    </row>
    <row r="7" spans="1:8">
      <c r="A7" s="21">
        <v>45736</v>
      </c>
      <c r="B7" s="14"/>
      <c r="C7" s="17"/>
      <c r="D7" s="12"/>
      <c r="E7" s="14" t="s">
        <v>17</v>
      </c>
      <c r="F7" s="14">
        <f>1486*4</f>
        <v>5944</v>
      </c>
      <c r="G7" s="14">
        <v>0.042</v>
      </c>
      <c r="H7" s="15">
        <f t="shared" si="0"/>
        <v>249.648</v>
      </c>
    </row>
    <row r="8" spans="1:8">
      <c r="A8" s="11">
        <v>45733</v>
      </c>
      <c r="B8" s="12" t="s">
        <v>59</v>
      </c>
      <c r="C8" s="13" t="s">
        <v>60</v>
      </c>
      <c r="D8" s="12" t="s">
        <v>61</v>
      </c>
      <c r="E8" s="22" t="s">
        <v>12</v>
      </c>
      <c r="F8" s="14">
        <f>13855+2936+10</f>
        <v>16801</v>
      </c>
      <c r="G8" s="14">
        <v>0.28</v>
      </c>
      <c r="H8" s="15">
        <f t="shared" si="0"/>
        <v>4704.28</v>
      </c>
    </row>
    <row r="9" spans="1:8">
      <c r="A9" s="16"/>
      <c r="B9" s="14"/>
      <c r="C9" s="17"/>
      <c r="D9" s="12"/>
      <c r="E9" s="14" t="s">
        <v>13</v>
      </c>
      <c r="F9" s="14">
        <f>13855+2936+10</f>
        <v>16801</v>
      </c>
      <c r="G9" s="14">
        <v>0.1</v>
      </c>
      <c r="H9" s="15">
        <f t="shared" si="0"/>
        <v>1680.1</v>
      </c>
    </row>
    <row r="10" spans="1:8">
      <c r="A10" s="16"/>
      <c r="B10" s="14"/>
      <c r="C10" s="17"/>
      <c r="D10" s="12"/>
      <c r="E10" s="14" t="s">
        <v>16</v>
      </c>
      <c r="F10" s="14">
        <v>734</v>
      </c>
      <c r="G10" s="14">
        <v>0.24</v>
      </c>
      <c r="H10" s="15">
        <f t="shared" si="0"/>
        <v>176.16</v>
      </c>
    </row>
    <row r="11" spans="1:8">
      <c r="A11" s="16"/>
      <c r="B11" s="14"/>
      <c r="C11" s="17"/>
      <c r="D11" s="12"/>
      <c r="E11" s="14" t="s">
        <v>17</v>
      </c>
      <c r="F11" s="14">
        <f>16801*4</f>
        <v>67204</v>
      </c>
      <c r="G11" s="14">
        <v>0.042</v>
      </c>
      <c r="H11" s="15">
        <f t="shared" si="0"/>
        <v>2822.568</v>
      </c>
    </row>
    <row r="12" spans="1:8">
      <c r="A12" s="18"/>
      <c r="B12" s="14"/>
      <c r="C12" s="17"/>
      <c r="D12" s="12"/>
      <c r="E12" s="12" t="s">
        <v>58</v>
      </c>
      <c r="F12" s="14">
        <f>13855+2936+10</f>
        <v>16801</v>
      </c>
      <c r="G12" s="14">
        <v>0.13</v>
      </c>
      <c r="H12" s="15">
        <f t="shared" si="0"/>
        <v>2184.13</v>
      </c>
    </row>
    <row r="13" spans="1:8">
      <c r="A13" s="11">
        <v>45734</v>
      </c>
      <c r="B13" s="12" t="s">
        <v>62</v>
      </c>
      <c r="C13" s="13" t="s">
        <v>63</v>
      </c>
      <c r="D13" s="12" t="s">
        <v>64</v>
      </c>
      <c r="E13" s="12" t="s">
        <v>12</v>
      </c>
      <c r="F13" s="14">
        <f>19735+4408+10</f>
        <v>24153</v>
      </c>
      <c r="G13" s="14">
        <v>0.28</v>
      </c>
      <c r="H13" s="15">
        <f t="shared" si="0"/>
        <v>6762.84</v>
      </c>
    </row>
    <row r="14" spans="1:8">
      <c r="A14" s="16"/>
      <c r="B14" s="14"/>
      <c r="C14" s="17"/>
      <c r="D14" s="12"/>
      <c r="E14" s="14" t="s">
        <v>13</v>
      </c>
      <c r="F14" s="14">
        <f>19735+4408+10</f>
        <v>24153</v>
      </c>
      <c r="G14" s="14">
        <v>0.1</v>
      </c>
      <c r="H14" s="15">
        <f t="shared" si="0"/>
        <v>2415.3</v>
      </c>
    </row>
    <row r="15" spans="1:8">
      <c r="A15" s="16"/>
      <c r="B15" s="14"/>
      <c r="C15" s="17"/>
      <c r="D15" s="12"/>
      <c r="E15" s="14" t="s">
        <v>16</v>
      </c>
      <c r="F15" s="14">
        <v>1102</v>
      </c>
      <c r="G15" s="14">
        <v>0.24</v>
      </c>
      <c r="H15" s="15">
        <f t="shared" si="0"/>
        <v>264.48</v>
      </c>
    </row>
    <row r="16" spans="1:8">
      <c r="A16" s="16"/>
      <c r="B16" s="14"/>
      <c r="C16" s="17"/>
      <c r="D16" s="12"/>
      <c r="E16" s="14" t="s">
        <v>17</v>
      </c>
      <c r="F16" s="14">
        <f>24153*4</f>
        <v>96612</v>
      </c>
      <c r="G16" s="14">
        <v>0.042</v>
      </c>
      <c r="H16" s="15">
        <f t="shared" si="0"/>
        <v>4057.704</v>
      </c>
    </row>
    <row r="17" spans="1:8">
      <c r="A17" s="18"/>
      <c r="B17" s="14"/>
      <c r="C17" s="17"/>
      <c r="D17" s="12"/>
      <c r="E17" s="12" t="s">
        <v>58</v>
      </c>
      <c r="F17" s="14">
        <f>19735+4408+10</f>
        <v>24153</v>
      </c>
      <c r="G17" s="14">
        <v>0.13</v>
      </c>
      <c r="H17" s="15">
        <f t="shared" si="0"/>
        <v>3139.89</v>
      </c>
    </row>
    <row r="18" spans="8:8">
      <c r="H18" s="19">
        <f>SUM(H3:H17)</f>
        <v>30076.84</v>
      </c>
    </row>
  </sheetData>
  <mergeCells count="13">
    <mergeCell ref="A1:H1"/>
    <mergeCell ref="A3:A6"/>
    <mergeCell ref="A8:A12"/>
    <mergeCell ref="A13:A17"/>
    <mergeCell ref="B3:B7"/>
    <mergeCell ref="B8:B12"/>
    <mergeCell ref="B13:B17"/>
    <mergeCell ref="C3:C7"/>
    <mergeCell ref="C8:C12"/>
    <mergeCell ref="C13:C17"/>
    <mergeCell ref="D3:D7"/>
    <mergeCell ref="D8:D12"/>
    <mergeCell ref="D13:D17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15" zoomScaleNormal="115" zoomScaleSheetLayoutView="130" workbookViewId="0">
      <selection activeCell="E22" sqref="E22"/>
    </sheetView>
  </sheetViews>
  <sheetFormatPr defaultColWidth="8.72727272727273" defaultRowHeight="14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1" customWidth="1"/>
    <col min="9" max="9" width="21.4181818181818" style="1" customWidth="1"/>
    <col min="10" max="16384" width="8.72727272727273" style="1"/>
  </cols>
  <sheetData>
    <row r="1" ht="21" spans="1:8">
      <c r="A1" s="2" t="s">
        <v>0</v>
      </c>
      <c r="B1" s="3"/>
      <c r="C1" s="4"/>
      <c r="D1" s="3"/>
      <c r="E1" s="3"/>
      <c r="F1" s="3"/>
      <c r="G1" s="3"/>
      <c r="H1" s="3"/>
    </row>
    <row r="2" spans="1:8">
      <c r="A2" s="5" t="s">
        <v>1</v>
      </c>
      <c r="B2" s="6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10" t="s">
        <v>8</v>
      </c>
    </row>
    <row r="3" spans="1:8">
      <c r="A3" s="11">
        <v>45731</v>
      </c>
      <c r="B3" s="12">
        <v>22760</v>
      </c>
      <c r="C3" s="13" t="s">
        <v>65</v>
      </c>
      <c r="D3" s="12" t="s">
        <v>66</v>
      </c>
      <c r="E3" s="12" t="s">
        <v>12</v>
      </c>
      <c r="F3" s="14">
        <v>8076</v>
      </c>
      <c r="G3" s="14">
        <v>0.28</v>
      </c>
      <c r="H3" s="15">
        <f t="shared" ref="H3:H12" si="0">F3*G3</f>
        <v>2261.28</v>
      </c>
    </row>
    <row r="4" spans="1:8">
      <c r="A4" s="16"/>
      <c r="B4" s="14"/>
      <c r="C4" s="17"/>
      <c r="D4" s="12"/>
      <c r="E4" s="14" t="s">
        <v>13</v>
      </c>
      <c r="F4" s="14">
        <v>8076</v>
      </c>
      <c r="G4" s="14">
        <v>0.1</v>
      </c>
      <c r="H4" s="15">
        <f t="shared" si="0"/>
        <v>807.6</v>
      </c>
    </row>
    <row r="5" spans="1:8">
      <c r="A5" s="16"/>
      <c r="B5" s="14"/>
      <c r="C5" s="17"/>
      <c r="D5" s="12"/>
      <c r="E5" s="14" t="s">
        <v>17</v>
      </c>
      <c r="F5" s="14">
        <f>8076*4</f>
        <v>32304</v>
      </c>
      <c r="G5" s="14">
        <v>0.042</v>
      </c>
      <c r="H5" s="15">
        <f t="shared" si="0"/>
        <v>1356.768</v>
      </c>
    </row>
    <row r="6" spans="1:8">
      <c r="A6" s="16"/>
      <c r="B6" s="14"/>
      <c r="C6" s="17"/>
      <c r="D6" s="12"/>
      <c r="E6" s="14" t="s">
        <v>31</v>
      </c>
      <c r="F6" s="14">
        <v>8076</v>
      </c>
      <c r="G6" s="14">
        <v>0.03</v>
      </c>
      <c r="H6" s="15">
        <f t="shared" si="0"/>
        <v>242.28</v>
      </c>
    </row>
    <row r="7" spans="1:8">
      <c r="A7" s="18"/>
      <c r="B7" s="14"/>
      <c r="C7" s="17"/>
      <c r="D7" s="12"/>
      <c r="E7" s="12" t="s">
        <v>58</v>
      </c>
      <c r="F7" s="14">
        <v>8076</v>
      </c>
      <c r="G7" s="14">
        <v>0.13</v>
      </c>
      <c r="H7" s="15">
        <f t="shared" si="0"/>
        <v>1049.88</v>
      </c>
    </row>
    <row r="8" spans="1:8">
      <c r="A8" s="11">
        <v>45731</v>
      </c>
      <c r="B8" s="12">
        <v>22315</v>
      </c>
      <c r="C8" s="13" t="s">
        <v>67</v>
      </c>
      <c r="D8" s="12" t="s">
        <v>68</v>
      </c>
      <c r="E8" s="12" t="s">
        <v>12</v>
      </c>
      <c r="F8" s="14">
        <v>3111</v>
      </c>
      <c r="G8" s="14">
        <v>0.28</v>
      </c>
      <c r="H8" s="15">
        <f t="shared" si="0"/>
        <v>871.08</v>
      </c>
    </row>
    <row r="9" spans="1:8">
      <c r="A9" s="16"/>
      <c r="B9" s="14"/>
      <c r="C9" s="17"/>
      <c r="D9" s="12"/>
      <c r="E9" s="14" t="s">
        <v>13</v>
      </c>
      <c r="F9" s="14">
        <v>3111</v>
      </c>
      <c r="G9" s="14">
        <v>0.1</v>
      </c>
      <c r="H9" s="15">
        <f t="shared" si="0"/>
        <v>311.1</v>
      </c>
    </row>
    <row r="10" spans="1:8">
      <c r="A10" s="16"/>
      <c r="B10" s="14"/>
      <c r="C10" s="17"/>
      <c r="D10" s="12"/>
      <c r="E10" s="14" t="s">
        <v>17</v>
      </c>
      <c r="F10" s="14">
        <f>3111*4</f>
        <v>12444</v>
      </c>
      <c r="G10" s="14">
        <v>0.042</v>
      </c>
      <c r="H10" s="15">
        <f t="shared" si="0"/>
        <v>522.648</v>
      </c>
    </row>
    <row r="11" spans="1:8">
      <c r="A11" s="16"/>
      <c r="B11" s="14"/>
      <c r="C11" s="17"/>
      <c r="D11" s="12"/>
      <c r="E11" s="14" t="s">
        <v>31</v>
      </c>
      <c r="F11" s="14">
        <v>3111</v>
      </c>
      <c r="G11" s="14">
        <v>0.03</v>
      </c>
      <c r="H11" s="15">
        <f t="shared" si="0"/>
        <v>93.33</v>
      </c>
    </row>
    <row r="12" spans="1:8">
      <c r="A12" s="18"/>
      <c r="B12" s="14"/>
      <c r="C12" s="17"/>
      <c r="D12" s="12"/>
      <c r="E12" s="12" t="s">
        <v>58</v>
      </c>
      <c r="F12" s="14">
        <v>3111</v>
      </c>
      <c r="G12" s="14">
        <v>0.13</v>
      </c>
      <c r="H12" s="15">
        <f t="shared" si="0"/>
        <v>404.43</v>
      </c>
    </row>
    <row r="13" spans="8:8">
      <c r="H13" s="19">
        <f>SUM(H3:H12)</f>
        <v>7920.396</v>
      </c>
    </row>
  </sheetData>
  <mergeCells count="9">
    <mergeCell ref="A1:H1"/>
    <mergeCell ref="A3:A7"/>
    <mergeCell ref="A8:A12"/>
    <mergeCell ref="B3:B7"/>
    <mergeCell ref="B8:B12"/>
    <mergeCell ref="C3:C7"/>
    <mergeCell ref="C8:C12"/>
    <mergeCell ref="D3:D7"/>
    <mergeCell ref="D8:D12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丰翊仓库</vt:lpstr>
      <vt:lpstr>圣琪</vt:lpstr>
      <vt:lpstr>丰盛源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2025-07-10T14:39:57Z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BC6DA3A2A60A4D408000891BA9D10769</vt:lpwstr>
  </property>
</Properties>
</file>