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7.25开票" sheetId="19" r:id="rId1"/>
    <sheet name="Sheet1" sheetId="20" r:id="rId2"/>
  </sheets>
  <definedNames>
    <definedName name="_xlnm._FilterDatabase" localSheetId="0" hidden="1">'7.25开票'!$A$2:$I$2</definedName>
    <definedName name="_xlnm._FilterDatabase" localSheetId="1" hidden="1">Sheet1!$A$1:$K$16</definedName>
    <definedName name="_xlnm.Print_Area" localSheetId="0">'7.25开票'!$A$1:$I$2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<sst xmlns="http://schemas.openxmlformats.org/spreadsheetml/2006/main" count="227" uniqueCount="100">
  <si>
    <t>新鸿佳2025对 账 单-Recall</t>
  </si>
  <si>
    <t>出货时间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</si>
  <si>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</si>
  <si>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</si>
  <si>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</si>
  <si>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</si>
  <si>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</si>
  <si>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</si>
  <si>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</si>
  <si>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</si>
  <si>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Max</t>
  </si>
  <si>
    <t>80685
80657</t>
  </si>
  <si>
    <t>RBSKXHJ065
上浮1%</t>
  </si>
  <si>
    <t>JACOB 6373-710-712/800
Cambodia 男上 rfid 翻2</t>
  </si>
  <si>
    <t>白色吊牌HPBCRFI001-60*95mm-RFID LOGO</t>
  </si>
  <si>
    <t>黑色吊绳 MRBCGEN004-320*1.5mm</t>
  </si>
  <si>
    <t>价格贴：红 BKSKR24002 蓝 BKSKR24001</t>
  </si>
  <si>
    <t>83086
83087</t>
  </si>
  <si>
    <t>RBSKXHJ077
上浮1%</t>
  </si>
  <si>
    <t>JACOB 6373-710-712/800
Cambodia 男上 rfid 翻4</t>
  </si>
  <si>
    <t>白色缎带洗标CLBCGEN003*4页-60*25mm（加页码）</t>
  </si>
  <si>
    <t>BKKBXM24002 白色缎带空白标（60*25mm）</t>
  </si>
  <si>
    <t>白色织标WLBCRFI013-65*19mm-RFID</t>
  </si>
  <si>
    <t>白色织标WLBCRFI013-65*19mm-RFID (1%免费损耗)</t>
  </si>
  <si>
    <t>RBSKXHJ082
上浮1%</t>
  </si>
  <si>
    <t>CELINE 5862-710-700
Cambodia 女连衣裙 rfid</t>
  </si>
  <si>
    <t>白色缎带洗标CLBCGEN003*5页-60*25mm（加页码）</t>
  </si>
  <si>
    <t>白色挂耳LPBCGEN001-8*13mm</t>
  </si>
  <si>
    <t>白色织标WLBCRFI013-65*19mm-RFID(1%免费损耗)</t>
  </si>
  <si>
    <t>白色织标WLBCRFI013-65*19mm-RFID大货样</t>
  </si>
  <si>
    <t>82991
81948</t>
  </si>
  <si>
    <t>RBSKXHJ074
上浮1%</t>
  </si>
  <si>
    <t>ATENEA 5129-710-401/800
Cambodia 女下 rfid</t>
  </si>
  <si>
    <t>RBSKXHJ102
上浮1%</t>
  </si>
  <si>
    <t>ATENEA 5129-710-401/800
Cambodia 女下 rfid 翻1</t>
  </si>
  <si>
    <r>
      <rPr>
        <sz val="11"/>
        <rFont val="微软雅黑"/>
        <charset val="134"/>
      </rPr>
      <t xml:space="preserve">80303
</t>
    </r>
    <r>
      <rPr>
        <sz val="11"/>
        <color theme="1"/>
        <rFont val="微软雅黑"/>
        <charset val="134"/>
      </rPr>
      <t>80304
80724
81861
81862</t>
    </r>
  </si>
  <si>
    <t>RBSKXHJ056
上浮1%</t>
  </si>
  <si>
    <r>
      <rPr>
        <sz val="10.5"/>
        <color rgb="FF000000"/>
        <rFont val="微软雅黑"/>
        <charset val="134"/>
      </rPr>
      <t>GRACE 6540-710-</t>
    </r>
    <r>
      <rPr>
        <sz val="10.5"/>
        <rFont val="微软雅黑"/>
        <charset val="134"/>
      </rPr>
      <t>637/816/800</t>
    </r>
    <r>
      <rPr>
        <sz val="10.5"/>
        <color rgb="FF000000"/>
        <rFont val="微软雅黑"/>
        <charset val="134"/>
      </rPr>
      <t xml:space="preserve">
Cambodia 女上 rfid</t>
    </r>
  </si>
  <si>
    <t>RBSKXHJ086
上浮1%</t>
  </si>
  <si>
    <t>ATTICUS 6374-710-800/812
Cambodia 男上 rfid 翻2</t>
  </si>
  <si>
    <t>RBSKXHJ088
上浮1%</t>
  </si>
  <si>
    <t>BOCAJ 6404-777-712/800
Cambodia 男上 rfid</t>
  </si>
  <si>
    <t>白色织标WLBCRFI013-65*19mm-RFID 大货样</t>
  </si>
  <si>
    <t>RBSKXHJ096
上浮1%</t>
  </si>
  <si>
    <t>HYENA 5760-710-800
Cambodia 女裙 蓝黑</t>
  </si>
  <si>
    <t>白色缎带洗标CLBCGEN003*6页-60*25mm（加页码）</t>
  </si>
  <si>
    <t>蓝黑织标BKWOL24024-60*16mm</t>
  </si>
  <si>
    <t>蓝黑尺码标BKWOL24026-14*15mm增加缝头</t>
  </si>
  <si>
    <t>RBSKXHJ097
上浮1%</t>
  </si>
  <si>
    <t>EAGLE 8361-710-800
Cambodia 女下 蓝黑</t>
  </si>
  <si>
    <t>84232
84234
84235</t>
  </si>
  <si>
    <t>RBSKXHJ0100
上浮1%</t>
  </si>
  <si>
    <t>MISTIC 5414-711-800
Cambodia 男下 rfid 翻1</t>
  </si>
  <si>
    <t>腰卡（WTBCGEN224）-88*82mm</t>
  </si>
  <si>
    <t>白色织标WLBCRFI015-65*19mm-RFID无产地</t>
  </si>
  <si>
    <t>白色织标WLBCRFI015-65*19mm-RFID无产地 (1%免费损耗)</t>
  </si>
  <si>
    <t>白色织标WLBCGEN020(06B）-85*20mm</t>
  </si>
  <si>
    <t>83705
83711
83712
83713</t>
  </si>
  <si>
    <t>RBSKXHJ092
上浮1%</t>
  </si>
  <si>
    <t>PANA SHIRT 6861-710-742/800
Cambodia 男上 rfid</t>
  </si>
  <si>
    <t>业务员</t>
  </si>
  <si>
    <t>发票类型</t>
  </si>
  <si>
    <t>项目号</t>
  </si>
  <si>
    <t>运编号（外销需填）</t>
  </si>
  <si>
    <t>数量</t>
  </si>
  <si>
    <t>单位</t>
  </si>
  <si>
    <t>金额</t>
  </si>
  <si>
    <t>开票通知编号</t>
  </si>
  <si>
    <t>胡慧楠</t>
  </si>
  <si>
    <t>内销（辅料）</t>
  </si>
  <si>
    <t>JACOB</t>
  </si>
  <si>
    <t>24GNT054</t>
  </si>
  <si>
    <t>GNT250077</t>
  </si>
  <si>
    <t>标牌</t>
  </si>
  <si>
    <t>个</t>
  </si>
  <si>
    <t>价格牌</t>
  </si>
  <si>
    <t>CELINE</t>
  </si>
  <si>
    <t>25GNT120028</t>
  </si>
  <si>
    <t>GNT250079</t>
  </si>
  <si>
    <t>主标</t>
  </si>
  <si>
    <t>洗标</t>
  </si>
  <si>
    <t>VITA</t>
  </si>
  <si>
    <t>25GNT120033</t>
  </si>
  <si>
    <t>GNT250080</t>
  </si>
  <si>
    <t>GRACE</t>
  </si>
  <si>
    <t>25GNT120017</t>
  </si>
  <si>
    <t>ATTICUS SHIRT</t>
  </si>
  <si>
    <t>25GH01310010</t>
  </si>
  <si>
    <t>GNT250081</t>
  </si>
  <si>
    <t>BOCAJ</t>
  </si>
  <si>
    <t>25GNT120044</t>
  </si>
  <si>
    <t>GNT250083</t>
  </si>
  <si>
    <t>HYENA</t>
  </si>
  <si>
    <t>25GNT120048</t>
  </si>
  <si>
    <t>EAGLE</t>
  </si>
  <si>
    <t>25GNT120049</t>
  </si>
  <si>
    <t>MISTIC</t>
  </si>
  <si>
    <t>24GNT053</t>
  </si>
  <si>
    <t>PANA SHIRT</t>
  </si>
  <si>
    <t>25GNT120043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</si>
</sst>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00_);[Red]\(0.0000\)"/>
    <numFmt numFmtId="179" formatCode="\¥#,##0.00_);[Red]\(\¥#,##0.00\)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6"/>
      <name val="Arial"/>
      <charset val="134"/>
    </font>
    <font>
      <sz val="16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u/>
      <sz val="11"/>
      <color theme="1"/>
      <name val="微软雅黑"/>
      <charset val="134"/>
    </font>
    <font>
      <sz val="10.5"/>
      <name val="微软雅黑"/>
      <charset val="134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23" fillId="9" borderId="8" applyNumberFormat="0" applyAlignment="0" applyProtection="0">
      <alignment vertical="center"/>
    </xf>
    <xf numFmtId="0" fontId="24" fillId="9" borderId="7" applyNumberFormat="0" applyAlignment="0" applyProtection="0">
      <alignment vertical="center"/>
    </xf>
    <xf numFmtId="0" fontId="25" fillId="10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3" fillId="0" borderId="0">
      <alignment horizontal="center" vertical="center"/>
    </xf>
    <xf numFmtId="0" fontId="34" fillId="0" borderId="0">
      <alignment horizontal="center" vertical="center"/>
    </xf>
    <xf numFmtId="0" fontId="34" fillId="0" borderId="0">
      <alignment horizontal="center" vertical="center"/>
    </xf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horizontal="center" vertical="center"/>
    </xf>
  </cellStyleXfs>
  <cellXfs count="4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0" borderId="0" xfId="0" applyFo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14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D9D9D9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2"/>
  <sheetViews>
    <sheetView tabSelected="1" zoomScale="115" zoomScaleNormal="115" zoomScaleSheetLayoutView="130" workbookViewId="0">
      <selection activeCell="B53" sqref="B53:B60"/>
    </sheetView>
  </sheetViews>
  <sheetFormatPr defaultColWidth="8.72727272727273" defaultRowHeight="14"/>
  <cols>
    <col min="1" max="1" width="11.9090909090909" style="9" customWidth="1"/>
    <col min="2" max="2" width="8.43636363636364" style="9" customWidth="1"/>
    <col min="3" max="3" width="12.1818181818182" style="9" customWidth="1"/>
    <col min="4" max="4" width="16.8818181818182" style="9" customWidth="1"/>
    <col min="5" max="5" width="32.6363636363636" style="9" customWidth="1"/>
    <col min="6" max="6" width="66" style="9" customWidth="1"/>
    <col min="7" max="7" width="10.6454545454545" style="9" customWidth="1"/>
    <col min="8" max="8" width="8.95454545454546" style="9" customWidth="1"/>
    <col min="9" max="9" width="11.8090909090909" style="9" customWidth="1"/>
    <col min="10" max="10" width="16.0363636363636" style="9" customWidth="1"/>
    <col min="11" max="16384" width="8.72727272727273" style="9"/>
  </cols>
  <sheetData>
    <row r="1" s="9" customFormat="1" ht="21" customHeight="1" spans="1:9">
      <c r="A1" s="11" t="s">
        <v>0</v>
      </c>
      <c r="B1" s="12"/>
      <c r="C1" s="12"/>
      <c r="D1" s="13"/>
      <c r="E1" s="12"/>
      <c r="F1" s="12"/>
      <c r="G1" s="12"/>
      <c r="H1" s="12"/>
      <c r="I1" s="12"/>
    </row>
    <row r="2" s="9" customFormat="1" customHeight="1" spans="1:9">
      <c r="A2" s="14" t="s">
        <v>1</v>
      </c>
      <c r="B2" s="14" t="s">
        <v>2</v>
      </c>
      <c r="C2" s="15" t="s">
        <v>3</v>
      </c>
      <c r="D2" s="14" t="s">
        <v>4</v>
      </c>
      <c r="E2" s="14" t="s">
        <v>5</v>
      </c>
      <c r="F2" s="16" t="s">
        <v>6</v>
      </c>
      <c r="G2" s="17" t="s">
        <v>7</v>
      </c>
      <c r="H2" s="18" t="s">
        <v>8</v>
      </c>
      <c r="I2" s="38" t="s">
        <v>9</v>
      </c>
    </row>
    <row r="3" s="10" customFormat="1" ht="16.5" spans="1:10">
      <c r="A3" s="19">
        <v>45811</v>
      </c>
      <c r="B3" s="19" t="s">
        <v>10</v>
      </c>
      <c r="C3" s="20" t="s">
        <v>11</v>
      </c>
      <c r="D3" s="21" t="s">
        <v>12</v>
      </c>
      <c r="E3" s="22" t="s">
        <v>13</v>
      </c>
      <c r="F3" s="20" t="s">
        <v>14</v>
      </c>
      <c r="G3" s="23">
        <v>18180</v>
      </c>
      <c r="H3" s="24">
        <v>0.294</v>
      </c>
      <c r="I3" s="39">
        <v>5344.92</v>
      </c>
      <c r="J3" s="10">
        <v>7453.8</v>
      </c>
    </row>
    <row r="4" s="10" customFormat="1" ht="16.5" spans="1:9">
      <c r="A4" s="19"/>
      <c r="B4" s="19"/>
      <c r="C4" s="20"/>
      <c r="D4" s="21"/>
      <c r="E4" s="22"/>
      <c r="F4" s="20" t="s">
        <v>15</v>
      </c>
      <c r="G4" s="23">
        <v>18180</v>
      </c>
      <c r="H4" s="24">
        <v>0.116</v>
      </c>
      <c r="I4" s="39">
        <v>2108.88</v>
      </c>
    </row>
    <row r="5" s="10" customFormat="1" ht="16.5" spans="1:9">
      <c r="A5" s="19"/>
      <c r="B5" s="19"/>
      <c r="C5" s="20"/>
      <c r="D5" s="21"/>
      <c r="E5" s="22"/>
      <c r="F5" s="20" t="s">
        <v>16</v>
      </c>
      <c r="G5" s="23">
        <v>18180</v>
      </c>
      <c r="H5" s="23">
        <v>0</v>
      </c>
      <c r="I5" s="39">
        <v>0</v>
      </c>
    </row>
    <row r="6" s="10" customFormat="1" ht="16.5" spans="1:10">
      <c r="A6" s="19">
        <v>45821</v>
      </c>
      <c r="B6" s="19" t="s">
        <v>10</v>
      </c>
      <c r="C6" s="20" t="s">
        <v>17</v>
      </c>
      <c r="D6" s="21" t="s">
        <v>18</v>
      </c>
      <c r="E6" s="22" t="s">
        <v>19</v>
      </c>
      <c r="F6" s="20" t="s">
        <v>14</v>
      </c>
      <c r="G6" s="23">
        <f t="shared" ref="G6:G8" si="0">8000*1.01</f>
        <v>8080</v>
      </c>
      <c r="H6" s="24">
        <v>0.294</v>
      </c>
      <c r="I6" s="39">
        <f>G6*H6</f>
        <v>2375.52</v>
      </c>
      <c r="J6" s="10">
        <v>11780.64</v>
      </c>
    </row>
    <row r="7" s="10" customFormat="1" ht="16.5" spans="1:9">
      <c r="A7" s="19"/>
      <c r="B7" s="19"/>
      <c r="C7" s="20"/>
      <c r="D7" s="21"/>
      <c r="E7" s="22"/>
      <c r="F7" s="20" t="s">
        <v>15</v>
      </c>
      <c r="G7" s="23">
        <f t="shared" si="0"/>
        <v>8080</v>
      </c>
      <c r="H7" s="24">
        <v>0.116</v>
      </c>
      <c r="I7" s="39">
        <f>G7*H7</f>
        <v>937.28</v>
      </c>
    </row>
    <row r="8" s="10" customFormat="1" ht="16.5" spans="1:9">
      <c r="A8" s="19"/>
      <c r="B8" s="19"/>
      <c r="C8" s="20"/>
      <c r="D8" s="21"/>
      <c r="E8" s="22"/>
      <c r="F8" s="20" t="s">
        <v>16</v>
      </c>
      <c r="G8" s="23">
        <f t="shared" si="0"/>
        <v>8080</v>
      </c>
      <c r="H8" s="23">
        <v>0</v>
      </c>
      <c r="I8" s="39">
        <f>G8*H8</f>
        <v>0</v>
      </c>
    </row>
    <row r="9" s="10" customFormat="1" ht="16.5" spans="1:9">
      <c r="A9" s="19"/>
      <c r="B9" s="19"/>
      <c r="C9" s="20"/>
      <c r="D9" s="21"/>
      <c r="E9" s="22"/>
      <c r="F9" s="25" t="s">
        <v>20</v>
      </c>
      <c r="G9" s="26">
        <f>G11*4</f>
        <v>32320</v>
      </c>
      <c r="H9" s="27">
        <v>0.042</v>
      </c>
      <c r="I9" s="40">
        <f>G9*H9</f>
        <v>1357.44</v>
      </c>
    </row>
    <row r="10" s="10" customFormat="1" ht="16.5" spans="1:9">
      <c r="A10" s="19"/>
      <c r="B10" s="19"/>
      <c r="C10" s="20"/>
      <c r="D10" s="21"/>
      <c r="E10" s="22"/>
      <c r="F10" s="25" t="s">
        <v>21</v>
      </c>
      <c r="G10" s="23">
        <v>8080</v>
      </c>
      <c r="H10" s="27">
        <v>0.03</v>
      </c>
      <c r="I10" s="40">
        <f>G10*H10</f>
        <v>242.4</v>
      </c>
    </row>
    <row r="11" s="10" customFormat="1" ht="16.5" spans="1:9">
      <c r="A11" s="19"/>
      <c r="B11" s="19"/>
      <c r="C11" s="20"/>
      <c r="D11" s="21"/>
      <c r="E11" s="22"/>
      <c r="F11" s="25" t="s">
        <v>22</v>
      </c>
      <c r="G11" s="23">
        <v>8080</v>
      </c>
      <c r="H11" s="27">
        <v>0.85</v>
      </c>
      <c r="I11" s="40">
        <f>G11*H11</f>
        <v>6868</v>
      </c>
    </row>
    <row r="12" s="10" customFormat="1" ht="16.5" spans="1:9">
      <c r="A12" s="19"/>
      <c r="B12" s="19"/>
      <c r="C12" s="20"/>
      <c r="D12" s="21"/>
      <c r="E12" s="22"/>
      <c r="F12" s="25" t="s">
        <v>23</v>
      </c>
      <c r="G12" s="26">
        <v>81</v>
      </c>
      <c r="H12" s="26">
        <v>0</v>
      </c>
      <c r="I12" s="40">
        <f>G12*H12</f>
        <v>0</v>
      </c>
    </row>
    <row r="13" s="10" customFormat="1" ht="16.5" spans="1:10">
      <c r="A13" s="28">
        <v>45826</v>
      </c>
      <c r="B13" s="29" t="s">
        <v>10</v>
      </c>
      <c r="C13" s="29">
        <v>82004</v>
      </c>
      <c r="D13" s="30" t="s">
        <v>24</v>
      </c>
      <c r="E13" s="29" t="s">
        <v>25</v>
      </c>
      <c r="F13" s="25" t="s">
        <v>26</v>
      </c>
      <c r="G13" s="26">
        <f>G14*5</f>
        <v>85850</v>
      </c>
      <c r="H13" s="26">
        <v>0.042</v>
      </c>
      <c r="I13" s="40">
        <f t="shared" ref="I13:I44" si="1">G13*H13</f>
        <v>3605.7</v>
      </c>
      <c r="J13" s="10">
        <v>18715.3</v>
      </c>
    </row>
    <row r="14" s="10" customFormat="1" ht="16.5" spans="1:9">
      <c r="A14" s="31"/>
      <c r="B14" s="31"/>
      <c r="C14" s="31"/>
      <c r="D14" s="32"/>
      <c r="E14" s="31"/>
      <c r="F14" s="25" t="s">
        <v>27</v>
      </c>
      <c r="G14" s="26">
        <v>17170</v>
      </c>
      <c r="H14" s="26">
        <v>0.03</v>
      </c>
      <c r="I14" s="40">
        <f t="shared" si="1"/>
        <v>515.1</v>
      </c>
    </row>
    <row r="15" s="10" customFormat="1" ht="16.5" spans="1:9">
      <c r="A15" s="31"/>
      <c r="B15" s="31"/>
      <c r="C15" s="31"/>
      <c r="D15" s="32"/>
      <c r="E15" s="31"/>
      <c r="F15" s="25" t="s">
        <v>22</v>
      </c>
      <c r="G15" s="26">
        <v>17170</v>
      </c>
      <c r="H15" s="26">
        <v>0.85</v>
      </c>
      <c r="I15" s="40">
        <f t="shared" si="1"/>
        <v>14594.5</v>
      </c>
    </row>
    <row r="16" s="10" customFormat="1" ht="16.5" spans="1:9">
      <c r="A16" s="31"/>
      <c r="B16" s="31"/>
      <c r="C16" s="31"/>
      <c r="D16" s="32"/>
      <c r="E16" s="31"/>
      <c r="F16" s="25" t="s">
        <v>28</v>
      </c>
      <c r="G16" s="26">
        <v>172</v>
      </c>
      <c r="H16" s="26">
        <v>0</v>
      </c>
      <c r="I16" s="40">
        <f t="shared" si="1"/>
        <v>0</v>
      </c>
    </row>
    <row r="17" s="10" customFormat="1" ht="16.5" spans="1:9">
      <c r="A17" s="31"/>
      <c r="B17" s="31"/>
      <c r="C17" s="31"/>
      <c r="D17" s="32"/>
      <c r="E17" s="31"/>
      <c r="F17" s="23" t="s">
        <v>29</v>
      </c>
      <c r="G17" s="26">
        <v>40</v>
      </c>
      <c r="H17" s="26">
        <v>0</v>
      </c>
      <c r="I17" s="40">
        <f t="shared" si="1"/>
        <v>0</v>
      </c>
    </row>
    <row r="18" s="10" customFormat="1" ht="16.5" spans="1:10">
      <c r="A18" s="19">
        <v>45820</v>
      </c>
      <c r="B18" s="19" t="s">
        <v>10</v>
      </c>
      <c r="C18" s="25" t="s">
        <v>30</v>
      </c>
      <c r="D18" s="21" t="s">
        <v>31</v>
      </c>
      <c r="E18" s="33" t="s">
        <v>32</v>
      </c>
      <c r="F18" s="20" t="s">
        <v>14</v>
      </c>
      <c r="G18" s="23">
        <f t="shared" ref="G18:G20" si="2">30000*1.01</f>
        <v>30300</v>
      </c>
      <c r="H18" s="24">
        <v>0.294</v>
      </c>
      <c r="I18" s="39">
        <f t="shared" si="1"/>
        <v>8908.2</v>
      </c>
      <c r="J18" s="10">
        <v>26916.5</v>
      </c>
    </row>
    <row r="19" s="10" customFormat="1" ht="16.5" spans="1:9">
      <c r="A19" s="19"/>
      <c r="B19" s="19"/>
      <c r="C19" s="25"/>
      <c r="D19" s="21"/>
      <c r="E19" s="33"/>
      <c r="F19" s="20" t="s">
        <v>15</v>
      </c>
      <c r="G19" s="23">
        <f t="shared" si="2"/>
        <v>30300</v>
      </c>
      <c r="H19" s="24">
        <v>0.116</v>
      </c>
      <c r="I19" s="39">
        <f t="shared" si="1"/>
        <v>3514.8</v>
      </c>
    </row>
    <row r="20" s="10" customFormat="1" ht="16.5" spans="1:9">
      <c r="A20" s="19"/>
      <c r="B20" s="19"/>
      <c r="C20" s="25"/>
      <c r="D20" s="21"/>
      <c r="E20" s="33"/>
      <c r="F20" s="20" t="s">
        <v>16</v>
      </c>
      <c r="G20" s="23">
        <f t="shared" si="2"/>
        <v>30300</v>
      </c>
      <c r="H20" s="23">
        <v>0</v>
      </c>
      <c r="I20" s="39">
        <f t="shared" si="1"/>
        <v>0</v>
      </c>
    </row>
    <row r="21" s="10" customFormat="1" ht="16.5" spans="1:9">
      <c r="A21" s="19"/>
      <c r="B21" s="19"/>
      <c r="C21" s="25"/>
      <c r="D21" s="21"/>
      <c r="E21" s="33"/>
      <c r="F21" s="20" t="s">
        <v>14</v>
      </c>
      <c r="G21" s="23">
        <f t="shared" ref="G21:G23" si="3">35000*1.01</f>
        <v>35350</v>
      </c>
      <c r="H21" s="24">
        <v>0.294</v>
      </c>
      <c r="I21" s="39">
        <f t="shared" si="1"/>
        <v>10392.9</v>
      </c>
    </row>
    <row r="22" s="10" customFormat="1" ht="16.5" spans="1:9">
      <c r="A22" s="19"/>
      <c r="B22" s="19"/>
      <c r="C22" s="25"/>
      <c r="D22" s="21"/>
      <c r="E22" s="33"/>
      <c r="F22" s="20" t="s">
        <v>15</v>
      </c>
      <c r="G22" s="23">
        <f t="shared" si="3"/>
        <v>35350</v>
      </c>
      <c r="H22" s="24">
        <v>0.116</v>
      </c>
      <c r="I22" s="39">
        <f t="shared" si="1"/>
        <v>4100.6</v>
      </c>
    </row>
    <row r="23" s="10" customFormat="1" ht="16.5" spans="1:9">
      <c r="A23" s="19"/>
      <c r="B23" s="19"/>
      <c r="C23" s="25"/>
      <c r="D23" s="21"/>
      <c r="E23" s="33"/>
      <c r="F23" s="20" t="s">
        <v>16</v>
      </c>
      <c r="G23" s="23">
        <f t="shared" si="3"/>
        <v>35350</v>
      </c>
      <c r="H23" s="23">
        <v>0</v>
      </c>
      <c r="I23" s="39">
        <f t="shared" si="1"/>
        <v>0</v>
      </c>
    </row>
    <row r="24" s="10" customFormat="1" ht="16.5" spans="1:10">
      <c r="A24" s="19">
        <v>45838</v>
      </c>
      <c r="B24" s="19" t="s">
        <v>10</v>
      </c>
      <c r="C24" s="25">
        <v>83685</v>
      </c>
      <c r="D24" s="21" t="s">
        <v>33</v>
      </c>
      <c r="E24" s="33" t="s">
        <v>34</v>
      </c>
      <c r="F24" s="25" t="s">
        <v>20</v>
      </c>
      <c r="G24" s="23">
        <f>G25*4</f>
        <v>80800</v>
      </c>
      <c r="H24" s="27">
        <v>0.042</v>
      </c>
      <c r="I24" s="40">
        <f t="shared" si="1"/>
        <v>3393.6</v>
      </c>
      <c r="J24" s="10">
        <v>21775.6</v>
      </c>
    </row>
    <row r="25" s="10" customFormat="1" ht="16.5" spans="1:9">
      <c r="A25" s="19"/>
      <c r="B25" s="19"/>
      <c r="C25" s="25"/>
      <c r="D25" s="21"/>
      <c r="E25" s="33"/>
      <c r="F25" s="25" t="s">
        <v>21</v>
      </c>
      <c r="G25" s="23">
        <f t="shared" ref="G25:G27" si="4">20000*1.01</f>
        <v>20200</v>
      </c>
      <c r="H25" s="27">
        <v>0.03</v>
      </c>
      <c r="I25" s="40">
        <f t="shared" si="1"/>
        <v>606</v>
      </c>
    </row>
    <row r="26" s="10" customFormat="1" ht="16.5" spans="1:9">
      <c r="A26" s="19"/>
      <c r="B26" s="19"/>
      <c r="C26" s="25"/>
      <c r="D26" s="21"/>
      <c r="E26" s="33"/>
      <c r="F26" s="25" t="s">
        <v>27</v>
      </c>
      <c r="G26" s="23">
        <f t="shared" si="4"/>
        <v>20200</v>
      </c>
      <c r="H26" s="27">
        <v>0.03</v>
      </c>
      <c r="I26" s="40">
        <f t="shared" si="1"/>
        <v>606</v>
      </c>
    </row>
    <row r="27" s="10" customFormat="1" ht="16.5" spans="1:9">
      <c r="A27" s="19"/>
      <c r="B27" s="19"/>
      <c r="C27" s="25"/>
      <c r="D27" s="21"/>
      <c r="E27" s="33"/>
      <c r="F27" s="25" t="s">
        <v>22</v>
      </c>
      <c r="G27" s="23">
        <f t="shared" si="4"/>
        <v>20200</v>
      </c>
      <c r="H27" s="27">
        <v>0.85</v>
      </c>
      <c r="I27" s="40">
        <f t="shared" si="1"/>
        <v>17170</v>
      </c>
    </row>
    <row r="28" s="10" customFormat="1" ht="16.5" spans="1:9">
      <c r="A28" s="19"/>
      <c r="B28" s="19"/>
      <c r="C28" s="25"/>
      <c r="D28" s="21"/>
      <c r="E28" s="33"/>
      <c r="F28" s="25" t="s">
        <v>23</v>
      </c>
      <c r="G28" s="23">
        <v>202</v>
      </c>
      <c r="H28" s="27">
        <v>0</v>
      </c>
      <c r="I28" s="40">
        <f t="shared" si="1"/>
        <v>0</v>
      </c>
    </row>
    <row r="29" s="10" customFormat="1" ht="16.5" spans="1:10">
      <c r="A29" s="19">
        <v>45796</v>
      </c>
      <c r="B29" s="19" t="s">
        <v>10</v>
      </c>
      <c r="C29" s="20" t="s">
        <v>35</v>
      </c>
      <c r="D29" s="21" t="s">
        <v>36</v>
      </c>
      <c r="E29" s="33" t="s">
        <v>37</v>
      </c>
      <c r="F29" s="23" t="s">
        <v>14</v>
      </c>
      <c r="G29" s="23">
        <f t="shared" ref="G29:G31" si="5">19000*1.01</f>
        <v>19190</v>
      </c>
      <c r="H29" s="24">
        <v>0.294</v>
      </c>
      <c r="I29" s="23">
        <f t="shared" ref="I29:I46" si="6">G29*H29</f>
        <v>5641.86</v>
      </c>
      <c r="J29" s="10">
        <v>7867.9</v>
      </c>
    </row>
    <row r="30" s="10" customFormat="1" ht="16.5" spans="1:9">
      <c r="A30" s="19"/>
      <c r="B30" s="19"/>
      <c r="C30" s="20"/>
      <c r="D30" s="21"/>
      <c r="E30" s="33"/>
      <c r="F30" s="23" t="s">
        <v>15</v>
      </c>
      <c r="G30" s="23">
        <f t="shared" si="5"/>
        <v>19190</v>
      </c>
      <c r="H30" s="24">
        <v>0.116</v>
      </c>
      <c r="I30" s="23">
        <f t="shared" si="6"/>
        <v>2226.04</v>
      </c>
    </row>
    <row r="31" s="10" customFormat="1" ht="16.5" spans="1:9">
      <c r="A31" s="19"/>
      <c r="B31" s="19"/>
      <c r="C31" s="20"/>
      <c r="D31" s="21"/>
      <c r="E31" s="33"/>
      <c r="F31" s="23" t="s">
        <v>16</v>
      </c>
      <c r="G31" s="23">
        <f t="shared" si="5"/>
        <v>19190</v>
      </c>
      <c r="H31" s="24">
        <v>0</v>
      </c>
      <c r="I31" s="23">
        <f t="shared" si="6"/>
        <v>0</v>
      </c>
    </row>
    <row r="32" s="10" customFormat="1" ht="16.5" spans="1:10">
      <c r="A32" s="19">
        <v>45828</v>
      </c>
      <c r="B32" s="19" t="s">
        <v>10</v>
      </c>
      <c r="C32" s="25">
        <v>83873</v>
      </c>
      <c r="D32" s="21" t="s">
        <v>38</v>
      </c>
      <c r="E32" s="33" t="s">
        <v>39</v>
      </c>
      <c r="F32" s="20" t="s">
        <v>14</v>
      </c>
      <c r="G32" s="23">
        <f t="shared" ref="G32:G34" si="7">5000*1.01</f>
        <v>5050</v>
      </c>
      <c r="H32" s="24">
        <v>0.294</v>
      </c>
      <c r="I32" s="39">
        <f t="shared" si="6"/>
        <v>1484.7</v>
      </c>
      <c r="J32" s="10">
        <v>7362.9</v>
      </c>
    </row>
    <row r="33" s="10" customFormat="1" ht="16.5" spans="1:9">
      <c r="A33" s="19"/>
      <c r="B33" s="19"/>
      <c r="C33" s="25"/>
      <c r="D33" s="21"/>
      <c r="E33" s="33"/>
      <c r="F33" s="20" t="s">
        <v>15</v>
      </c>
      <c r="G33" s="23">
        <f t="shared" si="7"/>
        <v>5050</v>
      </c>
      <c r="H33" s="24">
        <v>0.116</v>
      </c>
      <c r="I33" s="39">
        <f t="shared" si="6"/>
        <v>585.8</v>
      </c>
    </row>
    <row r="34" s="10" customFormat="1" ht="16.5" spans="1:9">
      <c r="A34" s="19"/>
      <c r="B34" s="19"/>
      <c r="C34" s="25"/>
      <c r="D34" s="21"/>
      <c r="E34" s="33"/>
      <c r="F34" s="20" t="s">
        <v>16</v>
      </c>
      <c r="G34" s="23">
        <f t="shared" si="7"/>
        <v>5050</v>
      </c>
      <c r="H34" s="23">
        <v>0</v>
      </c>
      <c r="I34" s="39">
        <f t="shared" si="6"/>
        <v>0</v>
      </c>
    </row>
    <row r="35" s="10" customFormat="1" ht="16.5" spans="1:9">
      <c r="A35" s="19"/>
      <c r="B35" s="19"/>
      <c r="C35" s="25"/>
      <c r="D35" s="21"/>
      <c r="E35" s="33"/>
      <c r="F35" s="25" t="s">
        <v>20</v>
      </c>
      <c r="G35" s="26">
        <f>G36*4</f>
        <v>20200</v>
      </c>
      <c r="H35" s="27">
        <v>0.042</v>
      </c>
      <c r="I35" s="39">
        <f t="shared" si="6"/>
        <v>848.4</v>
      </c>
    </row>
    <row r="36" s="10" customFormat="1" ht="16.5" spans="1:9">
      <c r="A36" s="19"/>
      <c r="B36" s="19"/>
      <c r="C36" s="25"/>
      <c r="D36" s="21"/>
      <c r="E36" s="33"/>
      <c r="F36" s="25" t="s">
        <v>27</v>
      </c>
      <c r="G36" s="23">
        <f>5000*1.01</f>
        <v>5050</v>
      </c>
      <c r="H36" s="27">
        <v>0.03</v>
      </c>
      <c r="I36" s="39">
        <f t="shared" si="6"/>
        <v>151.5</v>
      </c>
    </row>
    <row r="37" s="10" customFormat="1" ht="16.5" spans="1:9">
      <c r="A37" s="19"/>
      <c r="B37" s="19"/>
      <c r="C37" s="25"/>
      <c r="D37" s="21"/>
      <c r="E37" s="33"/>
      <c r="F37" s="25" t="s">
        <v>22</v>
      </c>
      <c r="G37" s="23">
        <f>5000*1.01</f>
        <v>5050</v>
      </c>
      <c r="H37" s="27">
        <v>0.85</v>
      </c>
      <c r="I37" s="39">
        <f t="shared" si="6"/>
        <v>4292.5</v>
      </c>
    </row>
    <row r="38" s="10" customFormat="1" ht="16.5" spans="1:9">
      <c r="A38" s="19"/>
      <c r="B38" s="19"/>
      <c r="C38" s="25"/>
      <c r="D38" s="21"/>
      <c r="E38" s="33"/>
      <c r="F38" s="25" t="s">
        <v>23</v>
      </c>
      <c r="G38" s="23">
        <v>51</v>
      </c>
      <c r="H38" s="27">
        <v>0</v>
      </c>
      <c r="I38" s="39">
        <f t="shared" si="6"/>
        <v>0</v>
      </c>
    </row>
    <row r="39" s="10" customFormat="1" ht="16.5" spans="1:10">
      <c r="A39" s="19">
        <v>45831</v>
      </c>
      <c r="B39" s="19" t="s">
        <v>10</v>
      </c>
      <c r="C39" s="20">
        <v>83727</v>
      </c>
      <c r="D39" s="21" t="s">
        <v>40</v>
      </c>
      <c r="E39" s="22" t="s">
        <v>41</v>
      </c>
      <c r="F39" s="20" t="s">
        <v>14</v>
      </c>
      <c r="G39" s="23">
        <v>7676</v>
      </c>
      <c r="H39" s="24">
        <v>0.294</v>
      </c>
      <c r="I39" s="39">
        <v>2256.744</v>
      </c>
      <c r="J39" s="10">
        <v>11191.608</v>
      </c>
    </row>
    <row r="40" s="10" customFormat="1" ht="16.5" spans="1:9">
      <c r="A40" s="19"/>
      <c r="B40" s="19"/>
      <c r="C40" s="20"/>
      <c r="D40" s="21"/>
      <c r="E40" s="22"/>
      <c r="F40" s="20" t="s">
        <v>15</v>
      </c>
      <c r="G40" s="23">
        <v>7676</v>
      </c>
      <c r="H40" s="24">
        <v>0.116</v>
      </c>
      <c r="I40" s="39">
        <v>890.416</v>
      </c>
    </row>
    <row r="41" s="10" customFormat="1" ht="16.5" spans="1:9">
      <c r="A41" s="19"/>
      <c r="B41" s="19"/>
      <c r="C41" s="20"/>
      <c r="D41" s="21"/>
      <c r="E41" s="22"/>
      <c r="F41" s="20" t="s">
        <v>16</v>
      </c>
      <c r="G41" s="23">
        <v>7676</v>
      </c>
      <c r="H41" s="23">
        <v>0</v>
      </c>
      <c r="I41" s="39">
        <v>0</v>
      </c>
    </row>
    <row r="42" s="10" customFormat="1" ht="16.5" spans="1:9">
      <c r="A42" s="19"/>
      <c r="B42" s="19"/>
      <c r="C42" s="20"/>
      <c r="D42" s="21"/>
      <c r="E42" s="22"/>
      <c r="F42" s="25" t="s">
        <v>20</v>
      </c>
      <c r="G42" s="26">
        <v>30704</v>
      </c>
      <c r="H42" s="27">
        <v>0.042</v>
      </c>
      <c r="I42" s="40">
        <v>1289.568</v>
      </c>
    </row>
    <row r="43" s="10" customFormat="1" ht="16.5" spans="1:9">
      <c r="A43" s="19"/>
      <c r="B43" s="19"/>
      <c r="C43" s="20"/>
      <c r="D43" s="21"/>
      <c r="E43" s="22"/>
      <c r="F43" s="25" t="s">
        <v>21</v>
      </c>
      <c r="G43" s="23">
        <v>7676</v>
      </c>
      <c r="H43" s="27">
        <v>0.03</v>
      </c>
      <c r="I43" s="40">
        <v>230.28</v>
      </c>
    </row>
    <row r="44" s="10" customFormat="1" ht="16.5" spans="1:9">
      <c r="A44" s="19"/>
      <c r="B44" s="19"/>
      <c r="C44" s="20"/>
      <c r="D44" s="21"/>
      <c r="E44" s="22"/>
      <c r="F44" s="25" t="s">
        <v>22</v>
      </c>
      <c r="G44" s="23">
        <v>7676</v>
      </c>
      <c r="H44" s="27">
        <v>0.85</v>
      </c>
      <c r="I44" s="40">
        <v>6524.6</v>
      </c>
    </row>
    <row r="45" s="10" customFormat="1" ht="16.5" spans="1:9">
      <c r="A45" s="19"/>
      <c r="B45" s="19"/>
      <c r="C45" s="20"/>
      <c r="D45" s="21"/>
      <c r="E45" s="22"/>
      <c r="F45" s="25" t="s">
        <v>23</v>
      </c>
      <c r="G45" s="26">
        <v>77</v>
      </c>
      <c r="H45" s="26">
        <v>0</v>
      </c>
      <c r="I45" s="40">
        <v>0</v>
      </c>
    </row>
    <row r="46" s="10" customFormat="1" ht="16.5" spans="1:9">
      <c r="A46" s="19"/>
      <c r="B46" s="19"/>
      <c r="C46" s="20"/>
      <c r="D46" s="21"/>
      <c r="E46" s="22"/>
      <c r="F46" s="23" t="s">
        <v>42</v>
      </c>
      <c r="G46" s="23">
        <v>30</v>
      </c>
      <c r="H46" s="26">
        <v>0</v>
      </c>
      <c r="I46" s="40">
        <v>0</v>
      </c>
    </row>
    <row r="47" s="10" customFormat="1" ht="16.5" spans="1:10">
      <c r="A47" s="19">
        <v>45835</v>
      </c>
      <c r="B47" s="19" t="s">
        <v>10</v>
      </c>
      <c r="C47" s="20">
        <v>84230</v>
      </c>
      <c r="D47" s="21" t="s">
        <v>43</v>
      </c>
      <c r="E47" s="33" t="s">
        <v>44</v>
      </c>
      <c r="F47" s="23" t="s">
        <v>45</v>
      </c>
      <c r="G47" s="26">
        <f>G48*6</f>
        <v>133320</v>
      </c>
      <c r="H47" s="27">
        <v>0.042</v>
      </c>
      <c r="I47" s="26">
        <f>G47*H47</f>
        <v>5599.44</v>
      </c>
      <c r="J47" s="10">
        <v>9599.04</v>
      </c>
    </row>
    <row r="48" s="10" customFormat="1" ht="16.5" spans="1:9">
      <c r="A48" s="34"/>
      <c r="B48" s="34"/>
      <c r="C48" s="35"/>
      <c r="D48" s="36"/>
      <c r="E48" s="37"/>
      <c r="F48" s="23" t="s">
        <v>46</v>
      </c>
      <c r="G48" s="26">
        <f>1.01*22000</f>
        <v>22220</v>
      </c>
      <c r="H48" s="27">
        <v>0.1</v>
      </c>
      <c r="I48" s="26">
        <f t="shared" ref="I48:I58" si="8">G48*H48</f>
        <v>2222</v>
      </c>
    </row>
    <row r="49" s="10" customFormat="1" ht="16.5" spans="1:9">
      <c r="A49" s="34"/>
      <c r="B49" s="34"/>
      <c r="C49" s="35"/>
      <c r="D49" s="36"/>
      <c r="E49" s="37"/>
      <c r="F49" s="23" t="s">
        <v>47</v>
      </c>
      <c r="G49" s="26">
        <f>1.01*22000</f>
        <v>22220</v>
      </c>
      <c r="H49" s="27">
        <v>0.08</v>
      </c>
      <c r="I49" s="26">
        <f t="shared" si="8"/>
        <v>1777.6</v>
      </c>
    </row>
    <row r="50" s="10" customFormat="1" ht="16.5" spans="1:10">
      <c r="A50" s="19">
        <v>45835</v>
      </c>
      <c r="B50" s="19" t="s">
        <v>10</v>
      </c>
      <c r="C50" s="20">
        <v>84222</v>
      </c>
      <c r="D50" s="21" t="s">
        <v>48</v>
      </c>
      <c r="E50" s="33" t="s">
        <v>49</v>
      </c>
      <c r="F50" s="23" t="s">
        <v>26</v>
      </c>
      <c r="G50" s="26">
        <f>G51*5</f>
        <v>131300</v>
      </c>
      <c r="H50" s="27">
        <v>0.042</v>
      </c>
      <c r="I50" s="26">
        <f t="shared" si="8"/>
        <v>5514.6</v>
      </c>
      <c r="J50" s="10">
        <v>10241.4</v>
      </c>
    </row>
    <row r="51" s="10" customFormat="1" ht="16.5" spans="1:9">
      <c r="A51" s="34"/>
      <c r="B51" s="34"/>
      <c r="C51" s="35"/>
      <c r="D51" s="36"/>
      <c r="E51" s="37"/>
      <c r="F51" s="23" t="s">
        <v>46</v>
      </c>
      <c r="G51" s="26">
        <f>1.01*26000</f>
        <v>26260</v>
      </c>
      <c r="H51" s="27">
        <v>0.1</v>
      </c>
      <c r="I51" s="26">
        <f t="shared" si="8"/>
        <v>2626</v>
      </c>
    </row>
    <row r="52" s="10" customFormat="1" ht="16.5" spans="1:9">
      <c r="A52" s="34"/>
      <c r="B52" s="34"/>
      <c r="C52" s="35"/>
      <c r="D52" s="36"/>
      <c r="E52" s="37"/>
      <c r="F52" s="23" t="s">
        <v>47</v>
      </c>
      <c r="G52" s="26">
        <f>1.01*26000</f>
        <v>26260</v>
      </c>
      <c r="H52" s="27">
        <v>0.08</v>
      </c>
      <c r="I52" s="26">
        <f t="shared" si="8"/>
        <v>2100.8</v>
      </c>
    </row>
    <row r="53" s="10" customFormat="1" ht="16.5" spans="1:9">
      <c r="A53" s="19">
        <v>45836</v>
      </c>
      <c r="B53" s="19" t="s">
        <v>10</v>
      </c>
      <c r="C53" s="25" t="s">
        <v>50</v>
      </c>
      <c r="D53" s="21" t="s">
        <v>51</v>
      </c>
      <c r="E53" s="33" t="s">
        <v>52</v>
      </c>
      <c r="F53" s="20" t="s">
        <v>14</v>
      </c>
      <c r="G53" s="23">
        <f t="shared" ref="G53:G56" si="9">10500*1.01</f>
        <v>10605</v>
      </c>
      <c r="H53" s="24">
        <v>0.294</v>
      </c>
      <c r="I53" s="39">
        <f t="shared" si="8"/>
        <v>3117.87</v>
      </c>
    </row>
    <row r="54" s="10" customFormat="1" ht="16.5" spans="1:9">
      <c r="A54" s="19"/>
      <c r="B54" s="19"/>
      <c r="C54" s="25"/>
      <c r="D54" s="21"/>
      <c r="E54" s="33"/>
      <c r="F54" s="20" t="s">
        <v>53</v>
      </c>
      <c r="G54" s="23">
        <f t="shared" si="9"/>
        <v>10605</v>
      </c>
      <c r="H54" s="23">
        <v>0.2</v>
      </c>
      <c r="I54" s="39">
        <f t="shared" si="8"/>
        <v>2121</v>
      </c>
    </row>
    <row r="55" s="10" customFormat="1" ht="16.5" spans="1:9">
      <c r="A55" s="19"/>
      <c r="B55" s="19"/>
      <c r="C55" s="25"/>
      <c r="D55" s="21"/>
      <c r="E55" s="33"/>
      <c r="F55" s="20" t="s">
        <v>15</v>
      </c>
      <c r="G55" s="23">
        <f t="shared" si="9"/>
        <v>10605</v>
      </c>
      <c r="H55" s="24">
        <v>0.116</v>
      </c>
      <c r="I55" s="39">
        <f t="shared" si="8"/>
        <v>1230.18</v>
      </c>
    </row>
    <row r="56" s="10" customFormat="1" ht="16.5" spans="1:9">
      <c r="A56" s="19"/>
      <c r="B56" s="19"/>
      <c r="C56" s="25"/>
      <c r="D56" s="21"/>
      <c r="E56" s="33"/>
      <c r="F56" s="20" t="s">
        <v>16</v>
      </c>
      <c r="G56" s="23">
        <f t="shared" si="9"/>
        <v>10605</v>
      </c>
      <c r="H56" s="23">
        <v>0</v>
      </c>
      <c r="I56" s="39">
        <f t="shared" si="8"/>
        <v>0</v>
      </c>
    </row>
    <row r="57" s="10" customFormat="1" ht="16.5" spans="1:9">
      <c r="A57" s="19"/>
      <c r="B57" s="19"/>
      <c r="C57" s="25"/>
      <c r="D57" s="21"/>
      <c r="E57" s="33"/>
      <c r="F57" s="25" t="s">
        <v>20</v>
      </c>
      <c r="G57" s="23">
        <f>G53*4</f>
        <v>42420</v>
      </c>
      <c r="H57" s="27">
        <v>0.042</v>
      </c>
      <c r="I57" s="40">
        <f t="shared" si="8"/>
        <v>1781.64</v>
      </c>
    </row>
    <row r="58" s="10" customFormat="1" ht="16.5" spans="1:9">
      <c r="A58" s="19"/>
      <c r="B58" s="19"/>
      <c r="C58" s="25"/>
      <c r="D58" s="21"/>
      <c r="E58" s="33"/>
      <c r="F58" s="25" t="s">
        <v>54</v>
      </c>
      <c r="G58" s="23">
        <v>10605</v>
      </c>
      <c r="H58" s="27">
        <v>0.85</v>
      </c>
      <c r="I58" s="40">
        <f t="shared" si="8"/>
        <v>9014.25</v>
      </c>
    </row>
    <row r="59" s="10" customFormat="1" ht="16.5" spans="1:9">
      <c r="A59" s="19"/>
      <c r="B59" s="19"/>
      <c r="C59" s="25"/>
      <c r="D59" s="21"/>
      <c r="E59" s="33"/>
      <c r="F59" s="25" t="s">
        <v>55</v>
      </c>
      <c r="G59" s="23">
        <v>106</v>
      </c>
      <c r="H59" s="27">
        <v>0</v>
      </c>
      <c r="I59" s="40">
        <v>0</v>
      </c>
    </row>
    <row r="60" s="10" customFormat="1" ht="16.5" spans="1:9">
      <c r="A60" s="19"/>
      <c r="B60" s="19"/>
      <c r="C60" s="25"/>
      <c r="D60" s="21"/>
      <c r="E60" s="33"/>
      <c r="F60" s="25" t="s">
        <v>56</v>
      </c>
      <c r="G60" s="23">
        <v>10605</v>
      </c>
      <c r="H60" s="27">
        <v>0.158</v>
      </c>
      <c r="I60" s="40">
        <f>G60*H60</f>
        <v>1675.59</v>
      </c>
    </row>
    <row r="61" s="10" customFormat="1" ht="66" spans="1:9">
      <c r="A61" s="19">
        <v>45833</v>
      </c>
      <c r="B61" s="19" t="s">
        <v>10</v>
      </c>
      <c r="C61" s="20" t="s">
        <v>57</v>
      </c>
      <c r="D61" s="21" t="s">
        <v>58</v>
      </c>
      <c r="E61" s="22" t="s">
        <v>59</v>
      </c>
      <c r="F61" s="25" t="s">
        <v>20</v>
      </c>
      <c r="G61" s="26">
        <f>29290*4</f>
        <v>117160</v>
      </c>
      <c r="H61" s="27">
        <v>0.042</v>
      </c>
      <c r="I61" s="40">
        <f>G61*H61</f>
        <v>4920.72</v>
      </c>
    </row>
    <row r="62" spans="9:9">
      <c r="I62" s="9">
        <f>SUM(I3:I61)</f>
        <v>156765.938</v>
      </c>
    </row>
  </sheetData>
  <autoFilter xmlns:etc="http://www.wps.cn/officeDocument/2017/etCustomData" ref="A2:I2" etc:filterBottomFollowUsedRange="0">
    <extLst/>
  </autoFilter>
  <mergeCells count="56">
    <mergeCell ref="A1:I1"/>
    <mergeCell ref="A3:A5"/>
    <mergeCell ref="A6:A12"/>
    <mergeCell ref="A13:A17"/>
    <mergeCell ref="A18:A23"/>
    <mergeCell ref="A24:A28"/>
    <mergeCell ref="A29:A31"/>
    <mergeCell ref="A32:A38"/>
    <mergeCell ref="A39:A46"/>
    <mergeCell ref="A47:A49"/>
    <mergeCell ref="A50:A52"/>
    <mergeCell ref="A53:A60"/>
    <mergeCell ref="B3:B5"/>
    <mergeCell ref="B6:B12"/>
    <mergeCell ref="B13:B17"/>
    <mergeCell ref="B18:B23"/>
    <mergeCell ref="B24:B28"/>
    <mergeCell ref="B29:B31"/>
    <mergeCell ref="B32:B38"/>
    <mergeCell ref="B39:B46"/>
    <mergeCell ref="B47:B49"/>
    <mergeCell ref="B50:B52"/>
    <mergeCell ref="B53:B60"/>
    <mergeCell ref="C3:C5"/>
    <mergeCell ref="C6:C12"/>
    <mergeCell ref="C13:C17"/>
    <mergeCell ref="C18:C23"/>
    <mergeCell ref="C24:C28"/>
    <mergeCell ref="C29:C31"/>
    <mergeCell ref="C32:C38"/>
    <mergeCell ref="C39:C46"/>
    <mergeCell ref="C47:C49"/>
    <mergeCell ref="C50:C52"/>
    <mergeCell ref="C53:C60"/>
    <mergeCell ref="D3:D5"/>
    <mergeCell ref="D6:D12"/>
    <mergeCell ref="D13:D17"/>
    <mergeCell ref="D18:D23"/>
    <mergeCell ref="D24:D28"/>
    <mergeCell ref="D29:D31"/>
    <mergeCell ref="D32:D38"/>
    <mergeCell ref="D39:D46"/>
    <mergeCell ref="D47:D49"/>
    <mergeCell ref="D50:D52"/>
    <mergeCell ref="D53:D60"/>
    <mergeCell ref="E3:E5"/>
    <mergeCell ref="E6:E12"/>
    <mergeCell ref="E13:E17"/>
    <mergeCell ref="E18:E23"/>
    <mergeCell ref="E24:E28"/>
    <mergeCell ref="E29:E31"/>
    <mergeCell ref="E32:E38"/>
    <mergeCell ref="E39:E46"/>
    <mergeCell ref="E47:E49"/>
    <mergeCell ref="E50:E52"/>
    <mergeCell ref="E53:E60"/>
  </mergeCells>
  <pageMargins left="0.751388888888889" right="0.751388888888889" top="1" bottom="1" header="0.5" footer="0.5"/>
  <pageSetup paperSize="9" scale="73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zoomScale="130" zoomScaleNormal="130" workbookViewId="0">
      <selection activeCell="J2" sqref="J2:J16"/>
    </sheetView>
  </sheetViews>
  <sheetFormatPr defaultColWidth="9" defaultRowHeight="20.1" customHeight="1"/>
  <cols>
    <col min="1" max="1" width="8.09090909090909" style="4" customWidth="1"/>
    <col min="2" max="3" width="15.2727272727273" style="4" customWidth="1"/>
    <col min="4" max="4" width="14" style="4" customWidth="1"/>
    <col min="5" max="5" width="22.6363636363636" style="4" customWidth="1"/>
    <col min="6" max="7" width="8.09090909090909" style="4" customWidth="1"/>
    <col min="8" max="8" width="5.90909090909091" style="4" customWidth="1"/>
    <col min="9" max="9" width="14" style="4" customWidth="1"/>
    <col min="10" max="10" width="10.2727272727273" style="4" customWidth="1"/>
    <col min="11" max="11" width="16.4545454545455" style="4" customWidth="1"/>
    <col min="12" max="16384" width="9" style="4"/>
  </cols>
  <sheetData>
    <row r="1" customHeight="1" spans="1:11">
      <c r="A1" s="5" t="s">
        <v>60</v>
      </c>
      <c r="B1" s="5" t="s">
        <v>61</v>
      </c>
      <c r="C1" s="5" t="s">
        <v>5</v>
      </c>
      <c r="D1" s="5" t="s">
        <v>62</v>
      </c>
      <c r="E1" s="5" t="s">
        <v>63</v>
      </c>
      <c r="F1" s="5" t="s">
        <v>6</v>
      </c>
      <c r="G1" s="5" t="s">
        <v>64</v>
      </c>
      <c r="H1" s="5" t="s">
        <v>65</v>
      </c>
      <c r="I1" s="5" t="s">
        <v>8</v>
      </c>
      <c r="J1" s="5" t="s">
        <v>66</v>
      </c>
      <c r="K1" s="8" t="s">
        <v>67</v>
      </c>
    </row>
    <row r="2" s="1" customFormat="1" customHeight="1" spans="1:11">
      <c r="A2" s="6" t="s">
        <v>68</v>
      </c>
      <c r="B2" s="6" t="s">
        <v>69</v>
      </c>
      <c r="C2" s="6" t="s">
        <v>70</v>
      </c>
      <c r="D2" s="6" t="s">
        <v>71</v>
      </c>
      <c r="E2" s="6" t="s">
        <v>72</v>
      </c>
      <c r="F2" s="6" t="s">
        <v>73</v>
      </c>
      <c r="G2" s="6">
        <v>8080</v>
      </c>
      <c r="H2" s="6" t="s">
        <v>74</v>
      </c>
      <c r="I2" s="6">
        <v>1.458</v>
      </c>
      <c r="J2" s="6">
        <v>11780.64</v>
      </c>
      <c r="K2" s="6">
        <v>1</v>
      </c>
    </row>
    <row r="3" s="2" customFormat="1" customHeight="1" spans="1:11">
      <c r="A3" s="6" t="s">
        <v>68</v>
      </c>
      <c r="B3" s="6" t="s">
        <v>69</v>
      </c>
      <c r="C3" s="6" t="s">
        <v>70</v>
      </c>
      <c r="D3" s="6" t="s">
        <v>71</v>
      </c>
      <c r="E3" s="6" t="s">
        <v>72</v>
      </c>
      <c r="F3" s="6" t="s">
        <v>75</v>
      </c>
      <c r="G3" s="6">
        <v>18180</v>
      </c>
      <c r="H3" s="6" t="s">
        <v>74</v>
      </c>
      <c r="I3" s="6">
        <v>0.41</v>
      </c>
      <c r="J3" s="6">
        <v>7453.8</v>
      </c>
      <c r="K3" s="6"/>
    </row>
    <row r="4" s="1" customFormat="1" customHeight="1" spans="1:11">
      <c r="A4" s="6" t="s">
        <v>68</v>
      </c>
      <c r="B4" s="6" t="s">
        <v>69</v>
      </c>
      <c r="C4" s="6" t="s">
        <v>76</v>
      </c>
      <c r="D4" s="6" t="s">
        <v>77</v>
      </c>
      <c r="E4" s="6" t="s">
        <v>78</v>
      </c>
      <c r="F4" s="6" t="s">
        <v>79</v>
      </c>
      <c r="G4" s="6">
        <v>17170</v>
      </c>
      <c r="H4" s="6" t="s">
        <v>74</v>
      </c>
      <c r="I4" s="6">
        <v>0.85</v>
      </c>
      <c r="J4" s="6">
        <v>14594.5</v>
      </c>
      <c r="K4" s="6">
        <v>2</v>
      </c>
    </row>
    <row r="5" s="1" customFormat="1" customHeight="1" spans="1:11">
      <c r="A5" s="6" t="s">
        <v>68</v>
      </c>
      <c r="B5" s="6" t="s">
        <v>69</v>
      </c>
      <c r="C5" s="6" t="s">
        <v>76</v>
      </c>
      <c r="D5" s="6" t="s">
        <v>77</v>
      </c>
      <c r="E5" s="6" t="s">
        <v>78</v>
      </c>
      <c r="F5" s="6" t="s">
        <v>80</v>
      </c>
      <c r="G5" s="6">
        <v>17170</v>
      </c>
      <c r="H5" s="6" t="s">
        <v>74</v>
      </c>
      <c r="I5" s="6">
        <v>0.24</v>
      </c>
      <c r="J5" s="6">
        <v>4120.8</v>
      </c>
      <c r="K5" s="6"/>
    </row>
    <row r="6" s="3" customFormat="1" customHeight="1" spans="1:11">
      <c r="A6" s="7" t="s">
        <v>68</v>
      </c>
      <c r="B6" s="7" t="s">
        <v>69</v>
      </c>
      <c r="C6" s="7" t="s">
        <v>81</v>
      </c>
      <c r="D6" s="7" t="s">
        <v>82</v>
      </c>
      <c r="E6" s="7" t="s">
        <v>83</v>
      </c>
      <c r="F6" s="7" t="s">
        <v>75</v>
      </c>
      <c r="G6" s="7">
        <v>30300</v>
      </c>
      <c r="H6" s="7" t="s">
        <v>74</v>
      </c>
      <c r="I6" s="7">
        <v>0.41</v>
      </c>
      <c r="J6" s="7">
        <v>12423</v>
      </c>
      <c r="K6" s="7">
        <v>3</v>
      </c>
    </row>
    <row r="7" s="3" customFormat="1" customHeight="1" spans="1:11">
      <c r="A7" s="7" t="s">
        <v>68</v>
      </c>
      <c r="B7" s="7" t="s">
        <v>69</v>
      </c>
      <c r="C7" s="7" t="s">
        <v>84</v>
      </c>
      <c r="D7" s="7" t="s">
        <v>85</v>
      </c>
      <c r="E7" s="7" t="s">
        <v>83</v>
      </c>
      <c r="F7" s="7" t="s">
        <v>75</v>
      </c>
      <c r="G7" s="7">
        <v>12120</v>
      </c>
      <c r="H7" s="7" t="s">
        <v>74</v>
      </c>
      <c r="I7" s="7">
        <v>0.41</v>
      </c>
      <c r="J7" s="7">
        <v>4969.2</v>
      </c>
      <c r="K7" s="7"/>
    </row>
    <row r="8" s="3" customFormat="1" customHeight="1" spans="1:11">
      <c r="A8" s="7" t="s">
        <v>68</v>
      </c>
      <c r="B8" s="7" t="s">
        <v>69</v>
      </c>
      <c r="C8" s="7" t="s">
        <v>86</v>
      </c>
      <c r="D8" s="7" t="s">
        <v>87</v>
      </c>
      <c r="E8" s="7" t="s">
        <v>83</v>
      </c>
      <c r="F8" s="7" t="s">
        <v>73</v>
      </c>
      <c r="G8" s="7">
        <v>5050</v>
      </c>
      <c r="H8" s="7" t="s">
        <v>74</v>
      </c>
      <c r="I8" s="7">
        <v>1.458</v>
      </c>
      <c r="J8" s="7">
        <v>7362.9</v>
      </c>
      <c r="K8" s="7"/>
    </row>
    <row r="9" s="3" customFormat="1" customHeight="1" spans="1:11">
      <c r="A9" s="7" t="s">
        <v>68</v>
      </c>
      <c r="B9" s="7" t="s">
        <v>69</v>
      </c>
      <c r="C9" s="7" t="s">
        <v>84</v>
      </c>
      <c r="D9" s="7" t="s">
        <v>85</v>
      </c>
      <c r="E9" s="7" t="s">
        <v>88</v>
      </c>
      <c r="F9" s="7" t="s">
        <v>75</v>
      </c>
      <c r="G9" s="7">
        <v>7070</v>
      </c>
      <c r="H9" s="7" t="s">
        <v>74</v>
      </c>
      <c r="I9" s="7">
        <v>0.41</v>
      </c>
      <c r="J9" s="7">
        <v>2898.7</v>
      </c>
      <c r="K9" s="7">
        <v>4</v>
      </c>
    </row>
    <row r="10" s="3" customFormat="1" customHeight="1" spans="1:11">
      <c r="A10" s="7" t="s">
        <v>68</v>
      </c>
      <c r="B10" s="7" t="s">
        <v>69</v>
      </c>
      <c r="C10" s="7" t="s">
        <v>89</v>
      </c>
      <c r="D10" s="7" t="s">
        <v>90</v>
      </c>
      <c r="E10" s="7" t="s">
        <v>91</v>
      </c>
      <c r="F10" s="7" t="s">
        <v>73</v>
      </c>
      <c r="G10" s="7">
        <v>7676</v>
      </c>
      <c r="H10" s="7" t="s">
        <v>74</v>
      </c>
      <c r="I10" s="7">
        <v>1.458</v>
      </c>
      <c r="J10" s="7">
        <v>11191.608</v>
      </c>
      <c r="K10" s="7">
        <v>5</v>
      </c>
    </row>
    <row r="11" s="3" customFormat="1" customHeight="1" spans="1:11">
      <c r="A11" s="7" t="s">
        <v>68</v>
      </c>
      <c r="B11" s="7" t="s">
        <v>69</v>
      </c>
      <c r="C11" s="7" t="s">
        <v>81</v>
      </c>
      <c r="D11" s="7" t="s">
        <v>82</v>
      </c>
      <c r="E11" s="7" t="s">
        <v>91</v>
      </c>
      <c r="F11" s="7" t="s">
        <v>73</v>
      </c>
      <c r="G11" s="7">
        <v>20200</v>
      </c>
      <c r="H11" s="7" t="s">
        <v>74</v>
      </c>
      <c r="I11" s="7">
        <v>1.078</v>
      </c>
      <c r="J11" s="7">
        <v>21775.6</v>
      </c>
      <c r="K11" s="7"/>
    </row>
    <row r="12" s="3" customFormat="1" customHeight="1" spans="1:11">
      <c r="A12" s="7" t="s">
        <v>68</v>
      </c>
      <c r="B12" s="7" t="s">
        <v>69</v>
      </c>
      <c r="C12" s="7" t="s">
        <v>81</v>
      </c>
      <c r="D12" s="7" t="s">
        <v>82</v>
      </c>
      <c r="E12" s="7" t="s">
        <v>91</v>
      </c>
      <c r="F12" s="7" t="s">
        <v>73</v>
      </c>
      <c r="G12" s="7">
        <v>35350</v>
      </c>
      <c r="H12" s="7" t="s">
        <v>74</v>
      </c>
      <c r="I12" s="7">
        <v>0.41</v>
      </c>
      <c r="J12" s="7">
        <v>14493.5</v>
      </c>
      <c r="K12" s="7"/>
    </row>
    <row r="13" s="3" customFormat="1" customHeight="1" spans="1:11">
      <c r="A13" s="7" t="s">
        <v>68</v>
      </c>
      <c r="B13" s="7" t="s">
        <v>69</v>
      </c>
      <c r="C13" s="7" t="s">
        <v>92</v>
      </c>
      <c r="D13" s="7" t="s">
        <v>93</v>
      </c>
      <c r="E13" s="7" t="s">
        <v>91</v>
      </c>
      <c r="F13" s="7" t="s">
        <v>73</v>
      </c>
      <c r="G13" s="7">
        <v>22220</v>
      </c>
      <c r="H13" s="7" t="s">
        <v>74</v>
      </c>
      <c r="I13" s="7">
        <v>0.432</v>
      </c>
      <c r="J13" s="7">
        <v>9599.04</v>
      </c>
      <c r="K13" s="7"/>
    </row>
    <row r="14" s="3" customFormat="1" customHeight="1" spans="1:11">
      <c r="A14" s="7" t="s">
        <v>68</v>
      </c>
      <c r="B14" s="7" t="s">
        <v>69</v>
      </c>
      <c r="C14" s="7" t="s">
        <v>94</v>
      </c>
      <c r="D14" s="7" t="s">
        <v>95</v>
      </c>
      <c r="E14" s="7" t="s">
        <v>91</v>
      </c>
      <c r="F14" s="7" t="s">
        <v>73</v>
      </c>
      <c r="G14" s="7">
        <v>26260</v>
      </c>
      <c r="H14" s="7" t="s">
        <v>74</v>
      </c>
      <c r="I14" s="7">
        <v>0.39</v>
      </c>
      <c r="J14" s="7">
        <v>10241.4</v>
      </c>
      <c r="K14" s="7"/>
    </row>
    <row r="15" s="3" customFormat="1" customHeight="1" spans="1:11">
      <c r="A15" s="7" t="s">
        <v>68</v>
      </c>
      <c r="B15" s="7" t="s">
        <v>69</v>
      </c>
      <c r="C15" s="7" t="s">
        <v>96</v>
      </c>
      <c r="D15" s="7" t="s">
        <v>97</v>
      </c>
      <c r="E15" s="7" t="s">
        <v>91</v>
      </c>
      <c r="F15" s="7" t="s">
        <v>73</v>
      </c>
      <c r="G15" s="7">
        <v>10605</v>
      </c>
      <c r="H15" s="7" t="s">
        <v>74</v>
      </c>
      <c r="I15" s="7">
        <v>1.786</v>
      </c>
      <c r="J15" s="7">
        <v>18940.53</v>
      </c>
      <c r="K15" s="7"/>
    </row>
    <row r="16" s="3" customFormat="1" customHeight="1" spans="1:11">
      <c r="A16" s="7" t="s">
        <v>68</v>
      </c>
      <c r="B16" s="7" t="s">
        <v>69</v>
      </c>
      <c r="C16" s="7" t="s">
        <v>98</v>
      </c>
      <c r="D16" s="7" t="s">
        <v>99</v>
      </c>
      <c r="E16" s="7" t="s">
        <v>91</v>
      </c>
      <c r="F16" s="7" t="s">
        <v>80</v>
      </c>
      <c r="G16" s="7">
        <v>29290</v>
      </c>
      <c r="H16" s="7" t="s">
        <v>74</v>
      </c>
      <c r="I16" s="7">
        <v>0.168</v>
      </c>
      <c r="J16" s="7">
        <v>4920.72</v>
      </c>
      <c r="K16" s="7"/>
    </row>
    <row r="17" customHeight="1" spans="10:10">
      <c r="J17" s="4">
        <f>SUM(J2:J16)</f>
        <v>156765.938</v>
      </c>
    </row>
  </sheetData>
  <autoFilter xmlns:etc="http://www.wps.cn/officeDocument/2017/etCustomData" ref="A1:K16" etc:filterBottomFollowUsedRange="0">
    <extLst/>
  </autoFilter>
  <mergeCells count="4">
    <mergeCell ref="K2:K3"/>
    <mergeCell ref="K4:K5"/>
    <mergeCell ref="K6:K8"/>
    <mergeCell ref="K10:K16"/>
  </mergeCells>
  <dataValidations count="2">
    <dataValidation type="list" allowBlank="1" sqref="B1">
      <formula1>"内销（面料）,内销（辅料）,加工费,外销（成衣）,外销（面辅料）,内销（成衣）,费用"</formula1>
    </dataValidation>
    <dataValidation type="list" allowBlank="1" showInputMessage="1" showErrorMessage="1" sqref="B2:B16">
      <formula1>"内销（面料）,内销（辅料）,加工费,外销（成衣）, 外销（面辅料）,内销（成衣）,费用"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7.25开票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The No-Maj</cp:lastModifiedBy>
  <dcterms:created xsi:type="dcterms:W3CDTF">2017-08-21T10:11:00Z</dcterms:created>
  <dcterms:modified xsi:type="dcterms:W3CDTF">2025-07-25T06:41:54Z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BC6DA3A2A60A4D408000891BA9D10769</vt:lpwstr>
  </property>
  <property fmtid="{D5CDD505-2E9C-101B-9397-08002B2CF9AE}" pid="4" name="KSOReadingLayout">
    <vt:bool>false</vt:bool>
  </property>
</Properties>
</file>