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8.6开票" sheetId="19" r:id="rId1"/>
    <sheet name="Sheet1" sheetId="20" r:id="rId2"/>
  </sheets>
  <definedNames>
    <definedName name="_xlnm._FilterDatabase" localSheetId="0" hidden="1">'8.6开票'!$A$2:$I$2</definedName>
    <definedName name="_xlnm._FilterDatabase" localSheetId="1" hidden="1">Sheet1!$A$1:$K$1</definedName>
    <definedName name="_xlnm.Print_Area" localSheetId="0">'8.6开票'!$A$1:$I$2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<sst xmlns="http://schemas.openxmlformats.org/spreadsheetml/2006/main" count="146" uniqueCount="86">
  <si>
    <t>新鸿佳2025对 账 单-Recall</t>
  </si>
  <si>
    <t>出货时间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</si>
  <si>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</si>
  <si>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</si>
  <si>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</si>
  <si>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</si>
  <si>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</si>
  <si>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</si>
  <si>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</si>
  <si>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</si>
  <si>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Max</t>
  </si>
  <si>
    <t>83621
83622</t>
  </si>
  <si>
    <t>RBSKXHJ084
上浮1%</t>
  </si>
  <si>
    <t>BLACKBERRY 0747-711-306/411
China 女裙</t>
  </si>
  <si>
    <t>白色吊牌HPBCGEN001-60*95mm</t>
  </si>
  <si>
    <t>黑色吊绳 MRBCGEN004-320*1.5mm</t>
  </si>
  <si>
    <t>价格贴：红 BKSKR24002 蓝 BKSKR24001</t>
  </si>
  <si>
    <t>价格贴：红 BKSKR24002 蓝 BKSKR24001补</t>
  </si>
  <si>
    <t>白色缎带洗标CLBCGEN003*6页-60*25mm（加页码）</t>
  </si>
  <si>
    <t>白织标-55*10mm
BERSHKA_LABEL_WHITE_07B(BKWOL24005)</t>
  </si>
  <si>
    <t>83026
加单</t>
  </si>
  <si>
    <t>RBSKXHJ111
上浮1%</t>
  </si>
  <si>
    <t>SHORTITO 8347-710-829
China 女下 rfid 加单</t>
  </si>
  <si>
    <t>白色吊牌HPBCRFI001-60*95mm-RFID LOGO</t>
  </si>
  <si>
    <t>白色缎带洗标CLBCGEN003*4页-60*25mm（加页码）</t>
  </si>
  <si>
    <t>白色缎带洗标CLBCGEN003*3页-60*25mm（加页码）除条码页</t>
  </si>
  <si>
    <t>白色缎带芯片洗标CLBCRFI001-60*25mm-RFID</t>
  </si>
  <si>
    <t>白色缎带芯片洗标CLBCRFI001-60*25mm-RFID补</t>
  </si>
  <si>
    <t>6780.13多开抵扣</t>
  </si>
  <si>
    <t>白色织标WLBCGEN017（05B）-65*19mm</t>
  </si>
  <si>
    <t>RBSKXHJ078
上浮1%</t>
  </si>
  <si>
    <t>SHORTITO 8347-710-829
China 女下 rfid</t>
  </si>
  <si>
    <t>白色缎带芯片洗标CLBCRFI001-60*25mm-RFID大货样</t>
  </si>
  <si>
    <t>RBSKXHJ079
上浮1%</t>
  </si>
  <si>
    <t>THORA 5127-710-746
China 女下 rfid</t>
  </si>
  <si>
    <t>白色织标WLBCRFI013-65*19mm-RFID</t>
  </si>
  <si>
    <t>白色织标WLBCRFI013-65*19mm-RFID (1%免费损耗)补4%</t>
  </si>
  <si>
    <t>白色织标WLBCRFI013-65*19mm-RFID (1%免费损耗)</t>
  </si>
  <si>
    <t>白色织标WLBCRFI013-65*19mm-RFID(免费大货样)</t>
  </si>
  <si>
    <t>81988
82330</t>
  </si>
  <si>
    <t>RBSKXHJ087
上浮1%</t>
  </si>
  <si>
    <t>FLECHA 8813-710-600/802
China 女上</t>
  </si>
  <si>
    <t>白色缎带洗标CLBCGEN003*7页-60*25mm（加页码）</t>
  </si>
  <si>
    <t>81992
80791
80793
80795
80797</t>
  </si>
  <si>
    <t>RBSKXHJ063
上浮1%</t>
  </si>
  <si>
    <t>FIT 6541-710-401/700/800
China 女上 rfid</t>
  </si>
  <si>
    <t>白色缎带洗标CLBCGEN003*5页-60*25mm（加页码）</t>
  </si>
  <si>
    <t>白色缎带洗标CLBCGEN003*5页-60*25mm（加页码）700补</t>
  </si>
  <si>
    <t>BKKBXM24002 白色缎带空白标（60*25mm）</t>
  </si>
  <si>
    <t>BKKBXM24002 白色缎带空白标（60*25mm） 补</t>
  </si>
  <si>
    <t>BKKBXM24002 白色缎带空白标（60*25mm） 700补</t>
  </si>
  <si>
    <t>黑色织标WLBCRFI025-65*19mm-RFID</t>
  </si>
  <si>
    <t>黑色织标WLBCRFI025-65*19mm-RFID补</t>
  </si>
  <si>
    <t>黑色织标WLBCRFI025-65*19mm-RFID700补</t>
  </si>
  <si>
    <t>黑色织标WLBCRFI025-65*19mm-RFID(1%免费损耗)</t>
  </si>
  <si>
    <t>黑色织标WLBCRFI025-65*19mm-RFID-RFID大货样</t>
  </si>
  <si>
    <t>84271
84183</t>
  </si>
  <si>
    <t>RBSKXHJ103
上浮1%</t>
  </si>
  <si>
    <t>NEW GADEA 6266-711-250
China 女上</t>
  </si>
  <si>
    <t>白色吊牌HPBCGEN001-60*95mm-ZALA</t>
  </si>
  <si>
    <t>业务员</t>
  </si>
  <si>
    <t>发票类型</t>
  </si>
  <si>
    <t>项目号</t>
  </si>
  <si>
    <t>运编号（外销需填）</t>
  </si>
  <si>
    <t>数量</t>
  </si>
  <si>
    <t>单位</t>
  </si>
  <si>
    <t>金额</t>
  </si>
  <si>
    <t>开票通知编号</t>
  </si>
  <si>
    <t>胡慧楠</t>
  </si>
  <si>
    <t>内销（辅料）</t>
  </si>
  <si>
    <t>blackberry</t>
  </si>
  <si>
    <t>25GNT120040</t>
  </si>
  <si>
    <t/>
  </si>
  <si>
    <t>标牌</t>
  </si>
  <si>
    <t>个</t>
  </si>
  <si>
    <t>GNT1202500099</t>
  </si>
  <si>
    <t>shortito</t>
  </si>
  <si>
    <t>25GNT120036</t>
  </si>
  <si>
    <t>THORA</t>
  </si>
  <si>
    <t>25GNT120034</t>
  </si>
  <si>
    <t>FLECHA</t>
  </si>
  <si>
    <t>25GNT120029</t>
  </si>
  <si>
    <t>FIT</t>
  </si>
  <si>
    <t>25GNT120020</t>
  </si>
  <si>
    <t>Grade</t>
  </si>
  <si>
    <t>25GNT120052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</si>
</sst>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￥&quot;#,##0.0000_);[Red]\(&quot;￥&quot;#,##0.0000\)"/>
    <numFmt numFmtId="179" formatCode="\¥#,##0.00_);[Red]\(\¥#,##0.00\)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zoomScale="115" zoomScaleNormal="115" zoomScaleSheetLayoutView="130" topLeftCell="B34" workbookViewId="0">
      <selection activeCell="E38" sqref="E38:E50"/>
    </sheetView>
  </sheetViews>
  <sheetFormatPr defaultColWidth="8.72727272727273" defaultRowHeight="14"/>
  <cols>
    <col min="1" max="1" width="11.9090909090909" style="6" customWidth="1"/>
    <col min="2" max="2" width="8.43636363636364" style="6" customWidth="1"/>
    <col min="3" max="3" width="12.1818181818182" style="6" customWidth="1"/>
    <col min="4" max="4" width="16.8818181818182" style="6" customWidth="1"/>
    <col min="5" max="5" width="32.6363636363636" style="6" customWidth="1"/>
    <col min="6" max="6" width="66" style="6" customWidth="1"/>
    <col min="7" max="7" width="10.6454545454545" style="6" customWidth="1"/>
    <col min="8" max="8" width="10.8181818181818" style="6" customWidth="1"/>
    <col min="9" max="9" width="11.8090909090909" style="6" customWidth="1"/>
    <col min="10" max="10" width="16.0363636363636" style="6" customWidth="1"/>
    <col min="11" max="16384" width="8.72727272727273" style="6"/>
  </cols>
  <sheetData>
    <row r="1" s="6" customFormat="1" ht="21" customHeight="1" spans="1:9">
      <c r="A1" s="8" t="s">
        <v>0</v>
      </c>
      <c r="B1" s="9"/>
      <c r="C1" s="9"/>
      <c r="D1" s="10"/>
      <c r="E1" s="9"/>
      <c r="F1" s="9"/>
      <c r="G1" s="9"/>
      <c r="H1" s="9"/>
      <c r="I1" s="9"/>
    </row>
    <row r="2" s="6" customFormat="1" customHeight="1" spans="1:9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4" t="s">
        <v>7</v>
      </c>
      <c r="H2" s="15" t="s">
        <v>8</v>
      </c>
      <c r="I2" s="26" t="s">
        <v>9</v>
      </c>
    </row>
    <row r="3" s="7" customFormat="1" ht="16.5" spans="1:10">
      <c r="A3" s="16">
        <v>45828</v>
      </c>
      <c r="B3" s="16" t="s">
        <v>10</v>
      </c>
      <c r="C3" s="17" t="s">
        <v>11</v>
      </c>
      <c r="D3" s="18" t="s">
        <v>12</v>
      </c>
      <c r="E3" s="19" t="s">
        <v>13</v>
      </c>
      <c r="F3" s="20" t="s">
        <v>14</v>
      </c>
      <c r="G3" s="21">
        <f>13000*1.01</f>
        <v>13130</v>
      </c>
      <c r="H3" s="22">
        <v>0.294</v>
      </c>
      <c r="I3" s="27">
        <f t="shared" ref="I3:I7" si="0">G3*H3</f>
        <v>3860.22</v>
      </c>
      <c r="J3" s="7">
        <v>10070.71</v>
      </c>
    </row>
    <row r="4" s="7" customFormat="1" ht="16.5" spans="1:9">
      <c r="A4" s="16"/>
      <c r="B4" s="16"/>
      <c r="C4" s="17"/>
      <c r="D4" s="18"/>
      <c r="E4" s="19"/>
      <c r="F4" s="20" t="s">
        <v>15</v>
      </c>
      <c r="G4" s="21">
        <f>13000*1.01</f>
        <v>13130</v>
      </c>
      <c r="H4" s="22">
        <v>0.116</v>
      </c>
      <c r="I4" s="27">
        <f t="shared" si="0"/>
        <v>1523.08</v>
      </c>
    </row>
    <row r="5" s="7" customFormat="1" ht="16.5" spans="1:9">
      <c r="A5" s="16"/>
      <c r="B5" s="16"/>
      <c r="C5" s="17"/>
      <c r="D5" s="18"/>
      <c r="E5" s="19"/>
      <c r="F5" s="20" t="s">
        <v>16</v>
      </c>
      <c r="G5" s="21">
        <f>13000*1.01</f>
        <v>13130</v>
      </c>
      <c r="H5" s="22">
        <v>0</v>
      </c>
      <c r="I5" s="27">
        <f t="shared" si="0"/>
        <v>0</v>
      </c>
    </row>
    <row r="6" s="7" customFormat="1" ht="16.5" spans="1:9">
      <c r="A6" s="16"/>
      <c r="B6" s="16"/>
      <c r="C6" s="17"/>
      <c r="D6" s="18"/>
      <c r="E6" s="19"/>
      <c r="F6" s="20" t="s">
        <v>17</v>
      </c>
      <c r="G6" s="21">
        <v>3000</v>
      </c>
      <c r="H6" s="22">
        <v>0</v>
      </c>
      <c r="I6" s="27">
        <f t="shared" si="0"/>
        <v>0</v>
      </c>
    </row>
    <row r="7" s="7" customFormat="1" ht="16.5" spans="1:9">
      <c r="A7" s="16"/>
      <c r="B7" s="16"/>
      <c r="C7" s="17"/>
      <c r="D7" s="18"/>
      <c r="E7" s="19"/>
      <c r="F7" s="17" t="s">
        <v>18</v>
      </c>
      <c r="G7" s="23">
        <f>G8*6</f>
        <v>78780</v>
      </c>
      <c r="H7" s="24">
        <v>0.042</v>
      </c>
      <c r="I7" s="28">
        <f t="shared" si="0"/>
        <v>3308.76</v>
      </c>
    </row>
    <row r="8" s="7" customFormat="1" ht="33" spans="1:9">
      <c r="A8" s="16"/>
      <c r="B8" s="16"/>
      <c r="C8" s="17"/>
      <c r="D8" s="18"/>
      <c r="E8" s="19"/>
      <c r="F8" s="17" t="s">
        <v>19</v>
      </c>
      <c r="G8" s="21">
        <f>13000*1.01</f>
        <v>13130</v>
      </c>
      <c r="H8" s="24">
        <v>0.105</v>
      </c>
      <c r="I8" s="28">
        <f t="shared" ref="I8:I24" si="1">G8*H8</f>
        <v>1378.65</v>
      </c>
    </row>
    <row r="9" s="7" customFormat="1" ht="16.5" spans="1:10">
      <c r="A9" s="16">
        <v>45849</v>
      </c>
      <c r="B9" s="16" t="s">
        <v>10</v>
      </c>
      <c r="C9" s="17" t="s">
        <v>20</v>
      </c>
      <c r="D9" s="18" t="s">
        <v>21</v>
      </c>
      <c r="E9" s="25" t="s">
        <v>22</v>
      </c>
      <c r="F9" s="20" t="s">
        <v>23</v>
      </c>
      <c r="G9" s="21">
        <f t="shared" ref="G9:G11" si="2">15000*1.01</f>
        <v>15150</v>
      </c>
      <c r="H9" s="22">
        <v>0.294</v>
      </c>
      <c r="I9" s="27">
        <f t="shared" si="1"/>
        <v>4454.1</v>
      </c>
      <c r="J9" s="7">
        <v>23690.1</v>
      </c>
    </row>
    <row r="10" s="7" customFormat="1" ht="16.5" spans="1:9">
      <c r="A10" s="16"/>
      <c r="B10" s="16"/>
      <c r="C10" s="17"/>
      <c r="D10" s="18"/>
      <c r="E10" s="25"/>
      <c r="F10" s="20" t="s">
        <v>15</v>
      </c>
      <c r="G10" s="21">
        <f t="shared" si="2"/>
        <v>15150</v>
      </c>
      <c r="H10" s="22">
        <v>0.116</v>
      </c>
      <c r="I10" s="27">
        <f t="shared" si="1"/>
        <v>1757.4</v>
      </c>
    </row>
    <row r="11" s="7" customFormat="1" ht="16.5" spans="1:9">
      <c r="A11" s="16"/>
      <c r="B11" s="16"/>
      <c r="C11" s="17"/>
      <c r="D11" s="18"/>
      <c r="E11" s="25"/>
      <c r="F11" s="20" t="s">
        <v>16</v>
      </c>
      <c r="G11" s="21">
        <f t="shared" si="2"/>
        <v>15150</v>
      </c>
      <c r="H11" s="22">
        <v>0</v>
      </c>
      <c r="I11" s="27">
        <f t="shared" si="1"/>
        <v>0</v>
      </c>
    </row>
    <row r="12" s="7" customFormat="1" ht="16.5" spans="1:9">
      <c r="A12" s="16"/>
      <c r="B12" s="16"/>
      <c r="C12" s="17"/>
      <c r="D12" s="18"/>
      <c r="E12" s="25"/>
      <c r="F12" s="17" t="s">
        <v>24</v>
      </c>
      <c r="G12" s="21">
        <f>G14*4</f>
        <v>60600</v>
      </c>
      <c r="H12" s="24">
        <v>0.042</v>
      </c>
      <c r="I12" s="28">
        <f t="shared" si="1"/>
        <v>2545.2</v>
      </c>
    </row>
    <row r="13" s="7" customFormat="1" ht="16.5" spans="1:9">
      <c r="A13" s="16"/>
      <c r="B13" s="16"/>
      <c r="C13" s="17"/>
      <c r="D13" s="18"/>
      <c r="E13" s="25"/>
      <c r="F13" s="17" t="s">
        <v>25</v>
      </c>
      <c r="G13" s="21">
        <f>200*3</f>
        <v>600</v>
      </c>
      <c r="H13" s="24">
        <v>0.042</v>
      </c>
      <c r="I13" s="28">
        <f t="shared" si="1"/>
        <v>25.2</v>
      </c>
    </row>
    <row r="14" s="7" customFormat="1" ht="16.5" spans="1:9">
      <c r="A14" s="16"/>
      <c r="B14" s="16"/>
      <c r="C14" s="17"/>
      <c r="D14" s="18"/>
      <c r="E14" s="25"/>
      <c r="F14" s="17" t="s">
        <v>26</v>
      </c>
      <c r="G14" s="21">
        <f>15000*1.01</f>
        <v>15150</v>
      </c>
      <c r="H14" s="24">
        <v>0.58</v>
      </c>
      <c r="I14" s="28">
        <f t="shared" si="1"/>
        <v>8787</v>
      </c>
    </row>
    <row r="15" s="7" customFormat="1" ht="16.5" spans="1:9">
      <c r="A15" s="16"/>
      <c r="B15" s="16"/>
      <c r="C15" s="17"/>
      <c r="D15" s="18"/>
      <c r="E15" s="25"/>
      <c r="F15" s="17" t="s">
        <v>27</v>
      </c>
      <c r="G15" s="21">
        <v>210</v>
      </c>
      <c r="H15" s="24">
        <v>0.58</v>
      </c>
      <c r="I15" s="28">
        <f t="shared" si="1"/>
        <v>121.8</v>
      </c>
    </row>
    <row r="16" s="7" customFormat="1" ht="16.5" spans="1:10">
      <c r="A16" s="16"/>
      <c r="B16" s="16"/>
      <c r="C16" s="17"/>
      <c r="D16" s="18"/>
      <c r="E16" s="25"/>
      <c r="F16" s="17" t="s">
        <v>27</v>
      </c>
      <c r="G16" s="21">
        <v>150</v>
      </c>
      <c r="H16" s="24">
        <v>0.58</v>
      </c>
      <c r="I16" s="28">
        <f t="shared" si="1"/>
        <v>87</v>
      </c>
      <c r="J16" s="7" t="s">
        <v>28</v>
      </c>
    </row>
    <row r="17" s="7" customFormat="1" ht="16.5" spans="1:9">
      <c r="A17" s="16"/>
      <c r="B17" s="16"/>
      <c r="C17" s="17"/>
      <c r="D17" s="18"/>
      <c r="E17" s="25"/>
      <c r="F17" s="17" t="s">
        <v>29</v>
      </c>
      <c r="G17" s="21">
        <f>15000*1.01</f>
        <v>15150</v>
      </c>
      <c r="H17" s="24">
        <v>0.137</v>
      </c>
      <c r="I17" s="28">
        <f t="shared" si="1"/>
        <v>2075.55</v>
      </c>
    </row>
    <row r="18" s="7" customFormat="1" ht="16.5" spans="1:10">
      <c r="A18" s="16">
        <v>45824</v>
      </c>
      <c r="B18" s="16" t="s">
        <v>10</v>
      </c>
      <c r="C18" s="17">
        <v>83026</v>
      </c>
      <c r="D18" s="18" t="s">
        <v>30</v>
      </c>
      <c r="E18" s="25" t="s">
        <v>31</v>
      </c>
      <c r="F18" s="20" t="s">
        <v>23</v>
      </c>
      <c r="G18" s="21">
        <v>3030</v>
      </c>
      <c r="H18" s="22">
        <v>0.294</v>
      </c>
      <c r="I18" s="27">
        <v>890.82</v>
      </c>
      <c r="J18" s="7">
        <v>3923.85</v>
      </c>
    </row>
    <row r="19" s="7" customFormat="1" ht="16.5" spans="1:9">
      <c r="A19" s="16"/>
      <c r="B19" s="16"/>
      <c r="C19" s="17"/>
      <c r="D19" s="18"/>
      <c r="E19" s="25"/>
      <c r="F19" s="20" t="s">
        <v>15</v>
      </c>
      <c r="G19" s="21">
        <v>3030</v>
      </c>
      <c r="H19" s="22">
        <v>0.116</v>
      </c>
      <c r="I19" s="27">
        <v>351.48</v>
      </c>
    </row>
    <row r="20" s="7" customFormat="1" ht="16.5" spans="1:9">
      <c r="A20" s="16"/>
      <c r="B20" s="16"/>
      <c r="C20" s="17"/>
      <c r="D20" s="18"/>
      <c r="E20" s="25"/>
      <c r="F20" s="20" t="s">
        <v>16</v>
      </c>
      <c r="G20" s="21">
        <v>3030</v>
      </c>
      <c r="H20" s="22">
        <v>0</v>
      </c>
      <c r="I20" s="27">
        <v>0</v>
      </c>
    </row>
    <row r="21" s="7" customFormat="1" ht="16.5" spans="1:9">
      <c r="A21" s="16"/>
      <c r="B21" s="16"/>
      <c r="C21" s="17"/>
      <c r="D21" s="18"/>
      <c r="E21" s="25"/>
      <c r="F21" s="17" t="s">
        <v>24</v>
      </c>
      <c r="G21" s="21">
        <v>12120</v>
      </c>
      <c r="H21" s="24">
        <v>0.042</v>
      </c>
      <c r="I21" s="28">
        <v>509.04</v>
      </c>
    </row>
    <row r="22" s="7" customFormat="1" ht="16.5" spans="1:9">
      <c r="A22" s="16"/>
      <c r="B22" s="16"/>
      <c r="C22" s="17"/>
      <c r="D22" s="18"/>
      <c r="E22" s="25"/>
      <c r="F22" s="17" t="s">
        <v>26</v>
      </c>
      <c r="G22" s="21">
        <v>3030</v>
      </c>
      <c r="H22" s="24">
        <v>0.58</v>
      </c>
      <c r="I22" s="28">
        <v>1757.4</v>
      </c>
    </row>
    <row r="23" s="7" customFormat="1" ht="16.5" spans="1:9">
      <c r="A23" s="16"/>
      <c r="B23" s="16"/>
      <c r="C23" s="17"/>
      <c r="D23" s="18"/>
      <c r="E23" s="25"/>
      <c r="F23" s="17" t="s">
        <v>32</v>
      </c>
      <c r="G23" s="21">
        <v>20</v>
      </c>
      <c r="H23" s="24">
        <v>0</v>
      </c>
      <c r="I23" s="28">
        <v>0</v>
      </c>
    </row>
    <row r="24" s="7" customFormat="1" ht="16.5" spans="1:9">
      <c r="A24" s="16"/>
      <c r="B24" s="16"/>
      <c r="C24" s="17"/>
      <c r="D24" s="18"/>
      <c r="E24" s="25"/>
      <c r="F24" s="17" t="s">
        <v>29</v>
      </c>
      <c r="G24" s="21">
        <v>3030</v>
      </c>
      <c r="H24" s="24">
        <v>0.137</v>
      </c>
      <c r="I24" s="28">
        <v>415.11</v>
      </c>
    </row>
    <row r="25" s="7" customFormat="1" ht="16.5" spans="1:10">
      <c r="A25" s="16">
        <v>45824</v>
      </c>
      <c r="B25" s="16" t="s">
        <v>10</v>
      </c>
      <c r="C25" s="17">
        <v>81374</v>
      </c>
      <c r="D25" s="18" t="s">
        <v>33</v>
      </c>
      <c r="E25" s="25" t="s">
        <v>34</v>
      </c>
      <c r="F25" s="20" t="s">
        <v>23</v>
      </c>
      <c r="G25" s="21">
        <f t="shared" ref="G25:G27" si="3">3000*1.01</f>
        <v>3030</v>
      </c>
      <c r="H25" s="22">
        <v>0.294</v>
      </c>
      <c r="I25" s="27">
        <f t="shared" ref="I25:I57" si="4">G25*H25</f>
        <v>890.82</v>
      </c>
      <c r="J25" s="7">
        <v>4428.84</v>
      </c>
    </row>
    <row r="26" s="7" customFormat="1" ht="16.5" spans="1:9">
      <c r="A26" s="16"/>
      <c r="B26" s="16"/>
      <c r="C26" s="17"/>
      <c r="D26" s="18"/>
      <c r="E26" s="25"/>
      <c r="F26" s="20" t="s">
        <v>15</v>
      </c>
      <c r="G26" s="21">
        <f t="shared" si="3"/>
        <v>3030</v>
      </c>
      <c r="H26" s="22">
        <v>0.116</v>
      </c>
      <c r="I26" s="27">
        <f t="shared" si="4"/>
        <v>351.48</v>
      </c>
    </row>
    <row r="27" s="7" customFormat="1" ht="16.5" spans="1:9">
      <c r="A27" s="16"/>
      <c r="B27" s="16"/>
      <c r="C27" s="17"/>
      <c r="D27" s="18"/>
      <c r="E27" s="25"/>
      <c r="F27" s="20" t="s">
        <v>16</v>
      </c>
      <c r="G27" s="21">
        <f t="shared" si="3"/>
        <v>3030</v>
      </c>
      <c r="H27" s="22">
        <v>0</v>
      </c>
      <c r="I27" s="27">
        <f t="shared" si="4"/>
        <v>0</v>
      </c>
    </row>
    <row r="28" s="7" customFormat="1" ht="16.5" spans="1:9">
      <c r="A28" s="16"/>
      <c r="B28" s="16"/>
      <c r="C28" s="17"/>
      <c r="D28" s="18"/>
      <c r="E28" s="25"/>
      <c r="F28" s="20" t="s">
        <v>24</v>
      </c>
      <c r="G28" s="23">
        <f>G27*4</f>
        <v>12120</v>
      </c>
      <c r="H28" s="22">
        <v>0.042</v>
      </c>
      <c r="I28" s="27">
        <f t="shared" si="4"/>
        <v>509.04</v>
      </c>
    </row>
    <row r="29" s="7" customFormat="1" ht="16.5" spans="1:9">
      <c r="A29" s="16"/>
      <c r="B29" s="16"/>
      <c r="C29" s="17"/>
      <c r="D29" s="18"/>
      <c r="E29" s="25"/>
      <c r="F29" s="17" t="s">
        <v>35</v>
      </c>
      <c r="G29" s="21">
        <f>3000*1.01</f>
        <v>3030</v>
      </c>
      <c r="H29" s="24">
        <v>0.85</v>
      </c>
      <c r="I29" s="27">
        <f t="shared" si="4"/>
        <v>2575.5</v>
      </c>
    </row>
    <row r="30" s="7" customFormat="1" ht="16.5" spans="1:9">
      <c r="A30" s="16"/>
      <c r="B30" s="16"/>
      <c r="C30" s="17"/>
      <c r="D30" s="18"/>
      <c r="E30" s="25"/>
      <c r="F30" s="17" t="s">
        <v>36</v>
      </c>
      <c r="G30" s="21">
        <f>3000*0.04</f>
        <v>120</v>
      </c>
      <c r="H30" s="24">
        <v>0.85</v>
      </c>
      <c r="I30" s="27">
        <f t="shared" si="4"/>
        <v>102</v>
      </c>
    </row>
    <row r="31" s="7" customFormat="1" ht="16.5" spans="1:9">
      <c r="A31" s="16"/>
      <c r="B31" s="16"/>
      <c r="C31" s="17"/>
      <c r="D31" s="18"/>
      <c r="E31" s="25"/>
      <c r="F31" s="17" t="s">
        <v>37</v>
      </c>
      <c r="G31" s="21">
        <v>31</v>
      </c>
      <c r="H31" s="24">
        <v>0</v>
      </c>
      <c r="I31" s="27">
        <f t="shared" si="4"/>
        <v>0</v>
      </c>
    </row>
    <row r="32" s="7" customFormat="1" ht="16.5" spans="1:9">
      <c r="A32" s="16"/>
      <c r="B32" s="16"/>
      <c r="C32" s="17"/>
      <c r="D32" s="18"/>
      <c r="E32" s="25"/>
      <c r="F32" s="17" t="s">
        <v>38</v>
      </c>
      <c r="G32" s="21">
        <v>20</v>
      </c>
      <c r="H32" s="24">
        <v>0</v>
      </c>
      <c r="I32" s="27">
        <f t="shared" si="4"/>
        <v>0</v>
      </c>
    </row>
    <row r="33" s="7" customFormat="1" ht="16.5" spans="1:10">
      <c r="A33" s="16">
        <v>45829</v>
      </c>
      <c r="B33" s="16" t="s">
        <v>10</v>
      </c>
      <c r="C33" s="20" t="s">
        <v>39</v>
      </c>
      <c r="D33" s="18" t="s">
        <v>40</v>
      </c>
      <c r="E33" s="19" t="s">
        <v>41</v>
      </c>
      <c r="F33" s="20" t="s">
        <v>14</v>
      </c>
      <c r="G33" s="21">
        <f t="shared" ref="G33:G35" si="5">44000*1.01</f>
        <v>44440</v>
      </c>
      <c r="H33" s="22">
        <v>0.294</v>
      </c>
      <c r="I33" s="27">
        <f t="shared" si="4"/>
        <v>13065.36</v>
      </c>
      <c r="J33" s="7">
        <v>35951.96</v>
      </c>
    </row>
    <row r="34" s="7" customFormat="1" ht="16.5" spans="1:9">
      <c r="A34" s="16"/>
      <c r="B34" s="16"/>
      <c r="C34" s="20"/>
      <c r="D34" s="18"/>
      <c r="E34" s="19"/>
      <c r="F34" s="20" t="s">
        <v>15</v>
      </c>
      <c r="G34" s="21">
        <f t="shared" si="5"/>
        <v>44440</v>
      </c>
      <c r="H34" s="22">
        <v>0.116</v>
      </c>
      <c r="I34" s="27">
        <f t="shared" si="4"/>
        <v>5155.04</v>
      </c>
    </row>
    <row r="35" s="7" customFormat="1" ht="16.5" spans="1:9">
      <c r="A35" s="16"/>
      <c r="B35" s="16"/>
      <c r="C35" s="20"/>
      <c r="D35" s="18"/>
      <c r="E35" s="19"/>
      <c r="F35" s="20" t="s">
        <v>16</v>
      </c>
      <c r="G35" s="21">
        <f t="shared" si="5"/>
        <v>44440</v>
      </c>
      <c r="H35" s="22">
        <v>0</v>
      </c>
      <c r="I35" s="27">
        <f t="shared" si="4"/>
        <v>0</v>
      </c>
    </row>
    <row r="36" s="7" customFormat="1" ht="16.5" spans="1:9">
      <c r="A36" s="16"/>
      <c r="B36" s="16"/>
      <c r="C36" s="20"/>
      <c r="D36" s="18"/>
      <c r="E36" s="19"/>
      <c r="F36" s="17" t="s">
        <v>42</v>
      </c>
      <c r="G36" s="23">
        <f>G37*7</f>
        <v>311080</v>
      </c>
      <c r="H36" s="24">
        <v>0.042</v>
      </c>
      <c r="I36" s="28">
        <f t="shared" si="4"/>
        <v>13065.36</v>
      </c>
    </row>
    <row r="37" s="7" customFormat="1" ht="33" spans="1:9">
      <c r="A37" s="16"/>
      <c r="B37" s="16"/>
      <c r="C37" s="20"/>
      <c r="D37" s="18"/>
      <c r="E37" s="19"/>
      <c r="F37" s="17" t="s">
        <v>19</v>
      </c>
      <c r="G37" s="21">
        <f>44000*1.01</f>
        <v>44440</v>
      </c>
      <c r="H37" s="24">
        <v>0.105</v>
      </c>
      <c r="I37" s="28">
        <f t="shared" si="4"/>
        <v>4666.2</v>
      </c>
    </row>
    <row r="38" s="7" customFormat="1" ht="16.5" spans="1:10">
      <c r="A38" s="16">
        <v>45811</v>
      </c>
      <c r="B38" s="16" t="s">
        <v>10</v>
      </c>
      <c r="C38" s="20" t="s">
        <v>43</v>
      </c>
      <c r="D38" s="18" t="s">
        <v>44</v>
      </c>
      <c r="E38" s="19" t="s">
        <v>45</v>
      </c>
      <c r="F38" s="21" t="s">
        <v>23</v>
      </c>
      <c r="G38" s="23">
        <f t="shared" ref="G38:G40" si="6">23000*1.01</f>
        <v>23230</v>
      </c>
      <c r="H38" s="24">
        <v>0.294</v>
      </c>
      <c r="I38" s="23">
        <f t="shared" si="4"/>
        <v>6829.62</v>
      </c>
      <c r="J38" s="7">
        <v>37434.5</v>
      </c>
    </row>
    <row r="39" s="7" customFormat="1" ht="16.5" spans="1:9">
      <c r="A39" s="16"/>
      <c r="B39" s="16"/>
      <c r="C39" s="20"/>
      <c r="D39" s="18"/>
      <c r="E39" s="19"/>
      <c r="F39" s="21" t="s">
        <v>15</v>
      </c>
      <c r="G39" s="23">
        <f t="shared" si="6"/>
        <v>23230</v>
      </c>
      <c r="H39" s="24">
        <v>0.116</v>
      </c>
      <c r="I39" s="23">
        <f t="shared" si="4"/>
        <v>2694.68</v>
      </c>
    </row>
    <row r="40" s="7" customFormat="1" ht="16.5" spans="1:9">
      <c r="A40" s="16"/>
      <c r="B40" s="16"/>
      <c r="C40" s="20"/>
      <c r="D40" s="18"/>
      <c r="E40" s="19"/>
      <c r="F40" s="21" t="s">
        <v>16</v>
      </c>
      <c r="G40" s="23">
        <f t="shared" si="6"/>
        <v>23230</v>
      </c>
      <c r="H40" s="24">
        <v>0</v>
      </c>
      <c r="I40" s="23">
        <f t="shared" si="4"/>
        <v>0</v>
      </c>
    </row>
    <row r="41" s="7" customFormat="1" ht="16.5" spans="1:9">
      <c r="A41" s="16"/>
      <c r="B41" s="16"/>
      <c r="C41" s="20"/>
      <c r="D41" s="18"/>
      <c r="E41" s="19"/>
      <c r="F41" s="21" t="s">
        <v>46</v>
      </c>
      <c r="G41" s="23">
        <f>G43*5</f>
        <v>116150</v>
      </c>
      <c r="H41" s="24">
        <v>0.042</v>
      </c>
      <c r="I41" s="23">
        <f t="shared" si="4"/>
        <v>4878.3</v>
      </c>
    </row>
    <row r="42" s="7" customFormat="1" ht="16.5" spans="1:9">
      <c r="A42" s="16"/>
      <c r="B42" s="16"/>
      <c r="C42" s="20"/>
      <c r="D42" s="18"/>
      <c r="E42" s="19"/>
      <c r="F42" s="21" t="s">
        <v>47</v>
      </c>
      <c r="G42" s="23">
        <f>1700*5</f>
        <v>8500</v>
      </c>
      <c r="H42" s="24">
        <v>0.042</v>
      </c>
      <c r="I42" s="23">
        <f t="shared" si="4"/>
        <v>357</v>
      </c>
    </row>
    <row r="43" s="7" customFormat="1" ht="16.5" spans="1:9">
      <c r="A43" s="16"/>
      <c r="B43" s="16"/>
      <c r="C43" s="20"/>
      <c r="D43" s="18"/>
      <c r="E43" s="19"/>
      <c r="F43" s="21" t="s">
        <v>48</v>
      </c>
      <c r="G43" s="23">
        <v>23230</v>
      </c>
      <c r="H43" s="24">
        <v>0.03</v>
      </c>
      <c r="I43" s="23">
        <f t="shared" si="4"/>
        <v>696.9</v>
      </c>
    </row>
    <row r="44" s="7" customFormat="1" ht="16.5" spans="1:9">
      <c r="A44" s="16"/>
      <c r="B44" s="16"/>
      <c r="C44" s="20"/>
      <c r="D44" s="18"/>
      <c r="E44" s="19"/>
      <c r="F44" s="21" t="s">
        <v>49</v>
      </c>
      <c r="G44" s="23">
        <v>5000</v>
      </c>
      <c r="H44" s="24">
        <v>0.03</v>
      </c>
      <c r="I44" s="23">
        <f t="shared" si="4"/>
        <v>150</v>
      </c>
    </row>
    <row r="45" s="7" customFormat="1" ht="16.5" spans="1:9">
      <c r="A45" s="16"/>
      <c r="B45" s="16"/>
      <c r="C45" s="20"/>
      <c r="D45" s="18"/>
      <c r="E45" s="19"/>
      <c r="F45" s="21" t="s">
        <v>50</v>
      </c>
      <c r="G45" s="23">
        <v>1700</v>
      </c>
      <c r="H45" s="24">
        <v>0.03</v>
      </c>
      <c r="I45" s="23">
        <f t="shared" si="4"/>
        <v>51</v>
      </c>
    </row>
    <row r="46" s="7" customFormat="1" ht="16.5" spans="1:9">
      <c r="A46" s="16"/>
      <c r="B46" s="16"/>
      <c r="C46" s="20"/>
      <c r="D46" s="18"/>
      <c r="E46" s="19"/>
      <c r="F46" s="21" t="s">
        <v>51</v>
      </c>
      <c r="G46" s="23">
        <v>23230</v>
      </c>
      <c r="H46" s="24">
        <v>0.85</v>
      </c>
      <c r="I46" s="23">
        <f t="shared" si="4"/>
        <v>19745.5</v>
      </c>
    </row>
    <row r="47" s="7" customFormat="1" ht="16.5" spans="1:9">
      <c r="A47" s="16"/>
      <c r="B47" s="16"/>
      <c r="C47" s="20"/>
      <c r="D47" s="18"/>
      <c r="E47" s="19"/>
      <c r="F47" s="21" t="s">
        <v>52</v>
      </c>
      <c r="G47" s="23">
        <f>23000*0.03</f>
        <v>690</v>
      </c>
      <c r="H47" s="24">
        <v>0.85</v>
      </c>
      <c r="I47" s="23">
        <f t="shared" si="4"/>
        <v>586.5</v>
      </c>
    </row>
    <row r="48" s="7" customFormat="1" ht="16.5" spans="1:9">
      <c r="A48" s="16"/>
      <c r="B48" s="16"/>
      <c r="C48" s="20"/>
      <c r="D48" s="18"/>
      <c r="E48" s="19"/>
      <c r="F48" s="21" t="s">
        <v>53</v>
      </c>
      <c r="G48" s="23">
        <v>1700</v>
      </c>
      <c r="H48" s="24">
        <v>0.85</v>
      </c>
      <c r="I48" s="23">
        <f t="shared" si="4"/>
        <v>1445</v>
      </c>
    </row>
    <row r="49" s="7" customFormat="1" ht="16.5" spans="1:9">
      <c r="A49" s="16"/>
      <c r="B49" s="16"/>
      <c r="C49" s="20"/>
      <c r="D49" s="18"/>
      <c r="E49" s="19"/>
      <c r="F49" s="21" t="s">
        <v>54</v>
      </c>
      <c r="G49" s="23">
        <v>232</v>
      </c>
      <c r="H49" s="24">
        <v>0</v>
      </c>
      <c r="I49" s="23">
        <f t="shared" si="4"/>
        <v>0</v>
      </c>
    </row>
    <row r="50" s="7" customFormat="1" ht="16.5" spans="1:9">
      <c r="A50" s="16"/>
      <c r="B50" s="16"/>
      <c r="C50" s="20"/>
      <c r="D50" s="18"/>
      <c r="E50" s="19"/>
      <c r="F50" s="21" t="s">
        <v>55</v>
      </c>
      <c r="G50" s="23">
        <v>50</v>
      </c>
      <c r="H50" s="24">
        <v>0</v>
      </c>
      <c r="I50" s="23">
        <f t="shared" si="4"/>
        <v>0</v>
      </c>
    </row>
    <row r="51" s="7" customFormat="1" ht="16.5" spans="1:10">
      <c r="A51" s="16">
        <v>45838</v>
      </c>
      <c r="B51" s="16" t="s">
        <v>10</v>
      </c>
      <c r="C51" s="17" t="s">
        <v>56</v>
      </c>
      <c r="D51" s="18" t="s">
        <v>57</v>
      </c>
      <c r="E51" s="19" t="s">
        <v>58</v>
      </c>
      <c r="F51" s="20" t="s">
        <v>14</v>
      </c>
      <c r="G51" s="21">
        <f>2500*1.01</f>
        <v>2525</v>
      </c>
      <c r="H51" s="22">
        <v>0.294</v>
      </c>
      <c r="I51" s="27">
        <f t="shared" si="4"/>
        <v>742.35</v>
      </c>
      <c r="J51" s="7">
        <v>2480.055</v>
      </c>
    </row>
    <row r="52" s="7" customFormat="1" ht="16.5" spans="1:9">
      <c r="A52" s="16"/>
      <c r="B52" s="16"/>
      <c r="C52" s="17"/>
      <c r="D52" s="18"/>
      <c r="E52" s="19"/>
      <c r="F52" s="20" t="s">
        <v>59</v>
      </c>
      <c r="G52" s="21">
        <f>1000*1.01</f>
        <v>1010</v>
      </c>
      <c r="H52" s="22">
        <v>0.254</v>
      </c>
      <c r="I52" s="27">
        <f t="shared" si="4"/>
        <v>256.54</v>
      </c>
    </row>
    <row r="53" s="7" customFormat="1" ht="16.5" spans="1:9">
      <c r="A53" s="16"/>
      <c r="B53" s="16"/>
      <c r="C53" s="17"/>
      <c r="D53" s="18"/>
      <c r="E53" s="19"/>
      <c r="F53" s="20" t="s">
        <v>15</v>
      </c>
      <c r="G53" s="21">
        <f t="shared" ref="G53:G57" si="7">3500*1.01</f>
        <v>3535</v>
      </c>
      <c r="H53" s="22">
        <v>0.116</v>
      </c>
      <c r="I53" s="27">
        <f t="shared" si="4"/>
        <v>410.06</v>
      </c>
    </row>
    <row r="54" s="7" customFormat="1" ht="16.5" spans="1:9">
      <c r="A54" s="16"/>
      <c r="B54" s="16"/>
      <c r="C54" s="17"/>
      <c r="D54" s="18"/>
      <c r="E54" s="19"/>
      <c r="F54" s="20" t="s">
        <v>16</v>
      </c>
      <c r="G54" s="21">
        <f>2500*1.01</f>
        <v>2525</v>
      </c>
      <c r="H54" s="22">
        <v>0</v>
      </c>
      <c r="I54" s="27">
        <f t="shared" si="4"/>
        <v>0</v>
      </c>
    </row>
    <row r="55" s="7" customFormat="1" ht="16.5" spans="1:9">
      <c r="A55" s="16"/>
      <c r="B55" s="16"/>
      <c r="C55" s="17"/>
      <c r="D55" s="18"/>
      <c r="E55" s="19"/>
      <c r="F55" s="17" t="s">
        <v>24</v>
      </c>
      <c r="G55" s="23">
        <f>G57*4</f>
        <v>14140</v>
      </c>
      <c r="H55" s="24">
        <v>0.042</v>
      </c>
      <c r="I55" s="28">
        <f t="shared" si="4"/>
        <v>593.88</v>
      </c>
    </row>
    <row r="56" s="7" customFormat="1" ht="16.5" spans="1:9">
      <c r="A56" s="16"/>
      <c r="B56" s="16"/>
      <c r="C56" s="17"/>
      <c r="D56" s="18"/>
      <c r="E56" s="19"/>
      <c r="F56" s="17" t="s">
        <v>48</v>
      </c>
      <c r="G56" s="21">
        <f t="shared" si="7"/>
        <v>3535</v>
      </c>
      <c r="H56" s="24">
        <v>0.03</v>
      </c>
      <c r="I56" s="28">
        <f t="shared" si="4"/>
        <v>106.05</v>
      </c>
    </row>
    <row r="57" s="7" customFormat="1" ht="33" spans="1:9">
      <c r="A57" s="16"/>
      <c r="B57" s="16"/>
      <c r="C57" s="17"/>
      <c r="D57" s="18"/>
      <c r="E57" s="19"/>
      <c r="F57" s="17" t="s">
        <v>19</v>
      </c>
      <c r="G57" s="21">
        <f t="shared" si="7"/>
        <v>3535</v>
      </c>
      <c r="H57" s="24">
        <v>0.105</v>
      </c>
      <c r="I57" s="28">
        <f t="shared" si="4"/>
        <v>371.175</v>
      </c>
    </row>
  </sheetData>
  <autoFilter xmlns:etc="http://www.wps.cn/officeDocument/2017/etCustomData" ref="A2:I2" etc:filterBottomFollowUsedRange="0">
    <extLst/>
  </autoFilter>
  <mergeCells count="36">
    <mergeCell ref="A1:I1"/>
    <mergeCell ref="A3:A8"/>
    <mergeCell ref="A9:A17"/>
    <mergeCell ref="A18:A24"/>
    <mergeCell ref="A25:A32"/>
    <mergeCell ref="A33:A37"/>
    <mergeCell ref="A38:A50"/>
    <mergeCell ref="A51:A57"/>
    <mergeCell ref="B3:B8"/>
    <mergeCell ref="B9:B17"/>
    <mergeCell ref="B18:B24"/>
    <mergeCell ref="B25:B32"/>
    <mergeCell ref="B33:B37"/>
    <mergeCell ref="B38:B50"/>
    <mergeCell ref="B51:B57"/>
    <mergeCell ref="C3:C8"/>
    <mergeCell ref="C9:C17"/>
    <mergeCell ref="C18:C24"/>
    <mergeCell ref="C25:C32"/>
    <mergeCell ref="C33:C37"/>
    <mergeCell ref="C38:C50"/>
    <mergeCell ref="C51:C57"/>
    <mergeCell ref="D3:D8"/>
    <mergeCell ref="D9:D17"/>
    <mergeCell ref="D18:D24"/>
    <mergeCell ref="D25:D32"/>
    <mergeCell ref="D33:D37"/>
    <mergeCell ref="D38:D50"/>
    <mergeCell ref="D51:D57"/>
    <mergeCell ref="E3:E8"/>
    <mergeCell ref="E9:E17"/>
    <mergeCell ref="E18:E24"/>
    <mergeCell ref="E25:E32"/>
    <mergeCell ref="E33:E37"/>
    <mergeCell ref="E38:E50"/>
    <mergeCell ref="E51:E57"/>
  </mergeCells>
  <pageMargins left="0.751388888888889" right="0.751388888888889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30" zoomScaleNormal="130" workbookViewId="0">
      <selection activeCell="J8" sqref="J8"/>
    </sheetView>
  </sheetViews>
  <sheetFormatPr defaultColWidth="9" defaultRowHeight="20.1" customHeight="1" outlineLevelRow="7"/>
  <cols>
    <col min="1" max="1" width="8.09090909090909" style="1" customWidth="1"/>
    <col min="2" max="3" width="15.2727272727273" style="1" customWidth="1"/>
    <col min="4" max="4" width="14" style="1" customWidth="1"/>
    <col min="5" max="5" width="22.6363636363636" style="1" customWidth="1"/>
    <col min="6" max="7" width="8.09090909090909" style="1" customWidth="1"/>
    <col min="8" max="8" width="5.90909090909091" style="1" customWidth="1"/>
    <col min="9" max="9" width="14" style="1" customWidth="1"/>
    <col min="10" max="10" width="10.2727272727273" style="1" customWidth="1"/>
    <col min="11" max="11" width="16.4545454545455" style="1" customWidth="1"/>
    <col min="12" max="16384" width="9" style="1"/>
  </cols>
  <sheetData>
    <row r="1" customHeight="1" spans="1:11">
      <c r="A1" s="2" t="s">
        <v>60</v>
      </c>
      <c r="B1" s="2" t="s">
        <v>61</v>
      </c>
      <c r="C1" s="2" t="s">
        <v>5</v>
      </c>
      <c r="D1" s="2" t="s">
        <v>62</v>
      </c>
      <c r="E1" s="2" t="s">
        <v>63</v>
      </c>
      <c r="F1" s="2" t="s">
        <v>6</v>
      </c>
      <c r="G1" s="2" t="s">
        <v>64</v>
      </c>
      <c r="H1" s="2" t="s">
        <v>65</v>
      </c>
      <c r="I1" s="2" t="s">
        <v>8</v>
      </c>
      <c r="J1" s="2" t="s">
        <v>66</v>
      </c>
      <c r="K1" s="4" t="s">
        <v>67</v>
      </c>
    </row>
    <row r="2" customHeight="1" spans="1:11">
      <c r="A2" s="3" t="s">
        <v>68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>
        <v>13130</v>
      </c>
      <c r="H2" s="3" t="s">
        <v>74</v>
      </c>
      <c r="I2" s="3">
        <v>0.767</v>
      </c>
      <c r="J2" s="3">
        <v>10070.71</v>
      </c>
      <c r="K2" s="5" t="s">
        <v>75</v>
      </c>
    </row>
    <row r="3" customHeight="1" spans="1:11">
      <c r="A3" s="3" t="s">
        <v>68</v>
      </c>
      <c r="B3" s="3" t="s">
        <v>69</v>
      </c>
      <c r="C3" s="3" t="s">
        <v>76</v>
      </c>
      <c r="D3" s="3" t="s">
        <v>77</v>
      </c>
      <c r="E3" s="3"/>
      <c r="F3" s="3" t="s">
        <v>73</v>
      </c>
      <c r="G3" s="3">
        <v>18180</v>
      </c>
      <c r="H3" s="3" t="s">
        <v>74</v>
      </c>
      <c r="I3" s="3">
        <v>1.3030858085809</v>
      </c>
      <c r="J3" s="3">
        <v>23690.1</v>
      </c>
      <c r="K3" s="5" t="s">
        <v>75</v>
      </c>
    </row>
    <row r="4" customHeight="1" spans="1:11">
      <c r="A4" s="3" t="s">
        <v>68</v>
      </c>
      <c r="B4" s="3" t="s">
        <v>69</v>
      </c>
      <c r="C4" s="3" t="s">
        <v>78</v>
      </c>
      <c r="D4" s="3" t="s">
        <v>79</v>
      </c>
      <c r="E4" s="3"/>
      <c r="F4" s="3" t="s">
        <v>73</v>
      </c>
      <c r="G4" s="3">
        <v>3030</v>
      </c>
      <c r="H4" s="3" t="s">
        <v>74</v>
      </c>
      <c r="I4" s="3">
        <v>1.4616633663366</v>
      </c>
      <c r="J4" s="3">
        <v>4428.84</v>
      </c>
      <c r="K4" s="5" t="s">
        <v>75</v>
      </c>
    </row>
    <row r="5" customHeight="1" spans="1:11">
      <c r="A5" s="3" t="s">
        <v>68</v>
      </c>
      <c r="B5" s="3" t="s">
        <v>69</v>
      </c>
      <c r="C5" s="3" t="s">
        <v>80</v>
      </c>
      <c r="D5" s="3" t="s">
        <v>81</v>
      </c>
      <c r="E5" s="3"/>
      <c r="F5" s="3" t="s">
        <v>73</v>
      </c>
      <c r="G5" s="3">
        <v>44440</v>
      </c>
      <c r="H5" s="3" t="s">
        <v>74</v>
      </c>
      <c r="I5" s="3">
        <v>0.809</v>
      </c>
      <c r="J5" s="3">
        <v>35951.96</v>
      </c>
      <c r="K5" s="5" t="s">
        <v>75</v>
      </c>
    </row>
    <row r="6" customHeight="1" spans="1:11">
      <c r="A6" s="3" t="s">
        <v>68</v>
      </c>
      <c r="B6" s="3" t="s">
        <v>69</v>
      </c>
      <c r="C6" s="3" t="s">
        <v>82</v>
      </c>
      <c r="D6" s="3" t="s">
        <v>83</v>
      </c>
      <c r="E6" s="3"/>
      <c r="F6" s="3" t="s">
        <v>73</v>
      </c>
      <c r="G6" s="3">
        <v>23230</v>
      </c>
      <c r="H6" s="3" t="s">
        <v>74</v>
      </c>
      <c r="I6" s="3">
        <v>1.6114722341799</v>
      </c>
      <c r="J6" s="3">
        <v>37434.5</v>
      </c>
      <c r="K6" s="5" t="s">
        <v>75</v>
      </c>
    </row>
    <row r="7" customHeight="1" spans="1:11">
      <c r="A7" s="3" t="s">
        <v>68</v>
      </c>
      <c r="B7" s="3" t="s">
        <v>69</v>
      </c>
      <c r="C7" s="3" t="s">
        <v>84</v>
      </c>
      <c r="D7" s="3" t="s">
        <v>85</v>
      </c>
      <c r="E7" s="3"/>
      <c r="F7" s="3" t="s">
        <v>73</v>
      </c>
      <c r="G7" s="3">
        <v>3535</v>
      </c>
      <c r="H7" s="3" t="s">
        <v>74</v>
      </c>
      <c r="I7" s="3">
        <v>0.7015728429986</v>
      </c>
      <c r="J7" s="3">
        <v>2480.06</v>
      </c>
      <c r="K7" s="5" t="s">
        <v>75</v>
      </c>
    </row>
    <row r="8" customHeight="1" spans="10:10">
      <c r="J8" s="1">
        <f>SUM(J2:J7)</f>
        <v>114056.17</v>
      </c>
    </row>
  </sheetData>
  <autoFilter xmlns:etc="http://www.wps.cn/officeDocument/2017/etCustomData" ref="A1:K1" etc:filterBottomFollowUsedRange="0">
    <extLst/>
  </autoFilter>
  <dataValidations count="1">
    <dataValidation type="list" allowBlank="1" sqref="B1">
      <formula1>"内销（面料）,内销（辅料）,加工费,外销（成衣）,外销（面辅料）,内销（成衣）,费用"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8.6开票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2025-08-06T05:53:00Z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BC6DA3A2A60A4D408000891BA9D10769</vt:lpwstr>
  </property>
  <property fmtid="{D5CDD505-2E9C-101B-9397-08002B2CF9AE}" pid="4" name="KSOReadingLayout">
    <vt:bool>false</vt:bool>
  </property>
</Properties>
</file>