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8.6开票" sheetId="19" r:id="rId1"/>
    <sheet name="Sheet1" sheetId="20" r:id="rId2"/>
  </sheets>
  <definedNames>
    <definedName name="_xlnm._FilterDatabase" localSheetId="0" hidden="1">'8.6开票'!$A$2:$I$69</definedName>
    <definedName name="_xlnm._FilterDatabase" localSheetId="1" hidden="1">Sheet1!$A$1:$K$17</definedName>
    <definedName name="_xlnm.Print_Area" localSheetId="0">'8.6开票'!$A$1:$I$2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<sst xmlns="http://schemas.openxmlformats.org/spreadsheetml/2006/main" count="241" uniqueCount="111">
  <si>
    <t>新鸿佳2025对 账 单-Recall</t>
  </si>
  <si>
    <t>出货时间</t>
  </si>
  <si>
    <t>客户联系人</t>
  </si>
  <si>
    <t>PO号</t>
  </si>
  <si>
    <t>睿颢合同号</t>
  </si>
  <si>
    <t>款号</t>
  </si>
  <si>
    <t>OMAR</t>
  </si>
  <si>
    <t>数量(片）</t>
  </si>
  <si>
    <t>单价</t>
  </si>
  <si>
    <t>金额(RMB)</t>
  </si>
  <si>
    <t>Max</t>
  </si>
  <si>
    <t>RBSKXHJ082
上浮1%</t>
  </si>
  <si>
    <t>CELINE 5862-710-700
Cambodia 女连衣裙 rfid</t>
  </si>
  <si>
    <t>白色吊牌HPBCRFI001-60*95mm-RFID LOGO</t>
  </si>
  <si>
    <t>黑色吊绳 MRBCGEN004-320*1.5mm</t>
  </si>
  <si>
    <t>价格贴：红 BKSKR24002 蓝 BKSKR24001</t>
  </si>
  <si>
    <t>84235
85434
85435</t>
  </si>
  <si>
    <t>RBSKXHJ0112
上浮1%</t>
  </si>
  <si>
    <t>MISTIC 5414-711-712/800/830
Cambodia 男下 rfid 翻2</t>
  </si>
  <si>
    <t>腰卡（WTBCGEN224）-88*82mm</t>
  </si>
  <si>
    <t>白色缎带洗标CLBCGEN003*4页-60*25mm（加页码）老版本</t>
  </si>
  <si>
    <t>白色缎带洗标CLBCGEN003*4页-60*25mm（加页码）新版本</t>
  </si>
  <si>
    <t>白色织标WLBCRFI015-65*19mm-RFID无产地</t>
  </si>
  <si>
    <t>白色织标WLBCRFI015-65*19mm-RFID无产地 (1%免费损耗)</t>
  </si>
  <si>
    <t>白色织标WLBCGEN020(06B）-85*20mm</t>
  </si>
  <si>
    <t>83705
83711
83712
83713</t>
  </si>
  <si>
    <t>RBSKXHJ092
上浮1%</t>
  </si>
  <si>
    <t>PANA SHIRT 6861-710-742/800
Cambodia 男上 rfid</t>
  </si>
  <si>
    <t>白色吊牌HPBCGEN001-60*95mm</t>
  </si>
  <si>
    <t>RBSKXHJ097
上浮1%</t>
  </si>
  <si>
    <t>EAGLE 8361-710-800
Cambodia 女下 蓝黑</t>
  </si>
  <si>
    <t>蓝黑吊牌BKHTP24006-160*60mm（背面黑压印</t>
  </si>
  <si>
    <t>RBSKXHJ096
上浮1%</t>
  </si>
  <si>
    <t>HYENA 5760-710-800
Cambodia 女裙 蓝黑</t>
  </si>
  <si>
    <t>84833
84837</t>
  </si>
  <si>
    <t>RBSKXHJ118
上浮1%</t>
  </si>
  <si>
    <t>STUHL 6863-710-800
Cambodia 男上 rfid</t>
  </si>
  <si>
    <t>白色缎带洗标CLBCGEN003*4页-60*25mm（加页码）</t>
  </si>
  <si>
    <t>黑色挂耳LPBCGEN002-8*13mm</t>
  </si>
  <si>
    <t>黑色织标WLBCRFI006-51*51mm-RFID</t>
  </si>
  <si>
    <t>黑色织标WLBCRFI006-51*51mm-RFID (1%免费损耗)</t>
  </si>
  <si>
    <t>黑色织标WLBCRFI006-51*51mm-RFID大货样</t>
  </si>
  <si>
    <t>84831
84832</t>
  </si>
  <si>
    <t>RBSKXHJ121
上浮1%</t>
  </si>
  <si>
    <t>TISH 6862-710-700
Cambodia 男上 rfid</t>
  </si>
  <si>
    <t>白色缎带洗标CLBCGEN003*5页-60*25mm（加页码）</t>
  </si>
  <si>
    <t>黑色织标WLBCRFI006-51*51mm-RFID大货样m码</t>
  </si>
  <si>
    <t>RBSKXHJ129
上浮1%</t>
  </si>
  <si>
    <t>VITA PAI 5129-777-809
Cambodia 女下 rfid</t>
  </si>
  <si>
    <t>BKKBXM24002 白色缎带空白标（60*25mm）</t>
  </si>
  <si>
    <t>白色挂耳LPBCGEN001-8*13mm</t>
  </si>
  <si>
    <t>白色织标WLBCRFI013-65*19mm-RFID</t>
  </si>
  <si>
    <t>白色织标WLBCRFI013-65*19mm-RFID (1%免费损耗)</t>
  </si>
  <si>
    <t>白色织标WLBCRFI013-65*19mm-RFID大货样</t>
  </si>
  <si>
    <t>87063
87190
87193
87194</t>
  </si>
  <si>
    <t>RBSKXHJ139
上浮1%</t>
  </si>
  <si>
    <t>MISTIC 5414-711-712/800/830
Cambodia 男下 rfid 翻3</t>
  </si>
  <si>
    <t>RBSKXHJ135
上浮1%</t>
  </si>
  <si>
    <t>C.TAYLOR 5422-710-717/800/812
Cambodia 男下 rfid 翻2</t>
  </si>
  <si>
    <t>价格贴：红 BKSKR24002 蓝 BKSKR2400</t>
  </si>
  <si>
    <t>腰卡（WTBCGEN225）-88*82mmSUPER BAGGY</t>
  </si>
  <si>
    <t>黑色织标WLBCRFI016-65*19mm-RFID无产地</t>
  </si>
  <si>
    <t>黑色织标WLBCRFI016-65*19mm-RFID无产地 (1%免费损耗)</t>
  </si>
  <si>
    <t>87184
87185
87186
87188</t>
  </si>
  <si>
    <t>RBSKXHJ138
上浮1%</t>
  </si>
  <si>
    <t>C.TAYLOR 5422-710-717/800/812
Cambodia 男下 rfid 翻3</t>
  </si>
  <si>
    <t>RBSKXHJ113
上浮1%</t>
  </si>
  <si>
    <t>OMAR 6433-777-712/800/830
Cambodia 男上 rfid</t>
  </si>
  <si>
    <t>业务员</t>
  </si>
  <si>
    <t>发票类型</t>
  </si>
  <si>
    <t>项目号</t>
  </si>
  <si>
    <t>运编号</t>
  </si>
  <si>
    <t>品名</t>
  </si>
  <si>
    <t>数量</t>
  </si>
  <si>
    <t>单位</t>
  </si>
  <si>
    <t>金额</t>
  </si>
  <si>
    <t>发票号码</t>
  </si>
  <si>
    <t>胡慧楠</t>
  </si>
  <si>
    <t>内销（辅料）</t>
  </si>
  <si>
    <t>CELINE</t>
  </si>
  <si>
    <t>25GNT120028</t>
  </si>
  <si>
    <t>GNT250085</t>
  </si>
  <si>
    <t>价格牌</t>
  </si>
  <si>
    <t>个</t>
  </si>
  <si>
    <t>MISTIC</t>
  </si>
  <si>
    <t>24GNT053</t>
  </si>
  <si>
    <t>GNT250087</t>
  </si>
  <si>
    <t>标牌</t>
  </si>
  <si>
    <t>GNT250088</t>
  </si>
  <si>
    <t>PANA SHIRT</t>
  </si>
  <si>
    <t>25GNT120043</t>
  </si>
  <si>
    <t>25GNT120055</t>
  </si>
  <si>
    <t>GNT250089</t>
  </si>
  <si>
    <t>EAGLE</t>
  </si>
  <si>
    <t>25GNT120049</t>
  </si>
  <si>
    <t>HYENA</t>
  </si>
  <si>
    <t>25GNT120048</t>
  </si>
  <si>
    <t>STUHL</t>
  </si>
  <si>
    <t>25GNT120056</t>
  </si>
  <si>
    <t>主标</t>
  </si>
  <si>
    <t>TISH</t>
  </si>
  <si>
    <t>25GNT120057</t>
  </si>
  <si>
    <t>GNT250090</t>
  </si>
  <si>
    <t>GNT250094</t>
  </si>
  <si>
    <t>CROSS TAYLOR</t>
  </si>
  <si>
    <t>25GNT120070</t>
  </si>
  <si>
    <t>25GNT120071</t>
  </si>
  <si>
    <t>GNT250095</t>
  </si>
  <si>
    <t>VITA</t>
  </si>
  <si>
    <t>25GNT120033</t>
  </si>
  <si>
    <t>GNT250096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</si>
</sst>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0_);[Red]\(&quot;￥&quot;#,##0.0000\)"/>
    <numFmt numFmtId="179" formatCode="\¥#,##0.00_);[Red]\(\¥#,##0.00\)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.5"/>
      <name val="微软雅黑"/>
      <charset val="134"/>
    </font>
    <font>
      <b/>
      <u/>
      <sz val="11"/>
      <color theme="1"/>
      <name val="微软雅黑"/>
      <charset val="134"/>
    </font>
    <font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u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5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zoomScale="120" zoomScaleNormal="120" zoomScaleSheetLayoutView="130" topLeftCell="B55" workbookViewId="0">
      <selection activeCell="F39" sqref="$A39:$XFD47"/>
    </sheetView>
  </sheetViews>
  <sheetFormatPr defaultColWidth="8.72727272727273" defaultRowHeight="14"/>
  <cols>
    <col min="1" max="1" width="11.9090909090909" style="13" customWidth="1"/>
    <col min="2" max="2" width="8.43636363636364" style="13" customWidth="1"/>
    <col min="3" max="3" width="12.1818181818182" style="13" customWidth="1"/>
    <col min="4" max="4" width="16.8818181818182" style="13" customWidth="1"/>
    <col min="5" max="5" width="32.6363636363636" style="13" customWidth="1"/>
    <col min="6" max="6" width="66" style="13" customWidth="1"/>
    <col min="7" max="7" width="10.6454545454545" style="13" customWidth="1"/>
    <col min="8" max="8" width="10.8181818181818" style="13" customWidth="1"/>
    <col min="9" max="9" width="11.8090909090909" style="13" customWidth="1"/>
    <col min="10" max="10" width="16.0363636363636" style="13" customWidth="1"/>
    <col min="11" max="16384" width="8.72727272727273" style="13"/>
  </cols>
  <sheetData>
    <row r="1" s="13" customFormat="1" ht="21" customHeight="1" spans="1:9">
      <c r="A1" s="16" t="s">
        <v>0</v>
      </c>
      <c r="B1" s="17"/>
      <c r="C1" s="17"/>
      <c r="D1" s="18"/>
      <c r="E1" s="17"/>
      <c r="F1" s="17"/>
      <c r="G1" s="17"/>
      <c r="H1" s="17"/>
      <c r="I1" s="17"/>
    </row>
    <row r="2" s="13" customFormat="1" customHeight="1" spans="1:9">
      <c r="A2" s="19" t="s">
        <v>1</v>
      </c>
      <c r="B2" s="19" t="s">
        <v>2</v>
      </c>
      <c r="C2" s="20" t="s">
        <v>3</v>
      </c>
      <c r="D2" s="19" t="s">
        <v>4</v>
      </c>
      <c r="E2" s="19" t="s">
        <v>5</v>
      </c>
      <c r="F2" s="21" t="s">
        <v>6</v>
      </c>
      <c r="G2" s="22" t="s">
        <v>7</v>
      </c>
      <c r="H2" s="23" t="s">
        <v>8</v>
      </c>
      <c r="I2" s="48" t="s">
        <v>9</v>
      </c>
    </row>
    <row r="3" s="14" customFormat="1" ht="16.5" spans="1:9">
      <c r="A3" s="24">
        <v>45826</v>
      </c>
      <c r="B3" s="25" t="s">
        <v>10</v>
      </c>
      <c r="C3" s="25">
        <v>82004</v>
      </c>
      <c r="D3" s="26" t="s">
        <v>11</v>
      </c>
      <c r="E3" s="25" t="s">
        <v>12</v>
      </c>
      <c r="F3" s="27" t="s">
        <v>13</v>
      </c>
      <c r="G3" s="28">
        <v>17170</v>
      </c>
      <c r="H3" s="29">
        <v>0.294</v>
      </c>
      <c r="I3" s="49">
        <f t="shared" ref="I3:I12" si="0">G3*H3</f>
        <v>5047.98</v>
      </c>
    </row>
    <row r="4" s="14" customFormat="1" ht="16.5" spans="1:9">
      <c r="A4" s="30"/>
      <c r="B4" s="30"/>
      <c r="C4" s="30"/>
      <c r="D4" s="31"/>
      <c r="E4" s="30"/>
      <c r="F4" s="27" t="s">
        <v>14</v>
      </c>
      <c r="G4" s="28">
        <v>17170</v>
      </c>
      <c r="H4" s="29">
        <v>0.116</v>
      </c>
      <c r="I4" s="49">
        <f t="shared" si="0"/>
        <v>1991.72</v>
      </c>
    </row>
    <row r="5" s="14" customFormat="1" ht="16.5" spans="1:9">
      <c r="A5" s="30"/>
      <c r="B5" s="30"/>
      <c r="C5" s="30"/>
      <c r="D5" s="31"/>
      <c r="E5" s="30"/>
      <c r="F5" s="27" t="s">
        <v>15</v>
      </c>
      <c r="G5" s="28">
        <v>17170</v>
      </c>
      <c r="H5" s="29">
        <v>0</v>
      </c>
      <c r="I5" s="49">
        <f t="shared" si="0"/>
        <v>0</v>
      </c>
    </row>
    <row r="6" s="14" customFormat="1" ht="16.5" spans="1:9">
      <c r="A6" s="32">
        <v>45849</v>
      </c>
      <c r="B6" s="32" t="s">
        <v>10</v>
      </c>
      <c r="C6" s="27" t="s">
        <v>16</v>
      </c>
      <c r="D6" s="33" t="s">
        <v>17</v>
      </c>
      <c r="E6" s="34" t="s">
        <v>18</v>
      </c>
      <c r="F6" s="35" t="s">
        <v>13</v>
      </c>
      <c r="G6" s="36">
        <f t="shared" ref="G6:G9" si="1">16000*1.01</f>
        <v>16160</v>
      </c>
      <c r="H6" s="37">
        <v>0.294</v>
      </c>
      <c r="I6" s="50">
        <f t="shared" si="0"/>
        <v>4751.04</v>
      </c>
    </row>
    <row r="7" s="14" customFormat="1" ht="16.5" spans="1:9">
      <c r="A7" s="32"/>
      <c r="B7" s="32"/>
      <c r="C7" s="27"/>
      <c r="D7" s="33"/>
      <c r="E7" s="34"/>
      <c r="F7" s="35" t="s">
        <v>19</v>
      </c>
      <c r="G7" s="36">
        <f t="shared" si="1"/>
        <v>16160</v>
      </c>
      <c r="H7" s="37">
        <v>0.2</v>
      </c>
      <c r="I7" s="50">
        <f t="shared" si="0"/>
        <v>3232</v>
      </c>
    </row>
    <row r="8" s="14" customFormat="1" ht="16.5" spans="1:9">
      <c r="A8" s="32"/>
      <c r="B8" s="32"/>
      <c r="C8" s="27"/>
      <c r="D8" s="33"/>
      <c r="E8" s="34"/>
      <c r="F8" s="35" t="s">
        <v>14</v>
      </c>
      <c r="G8" s="36">
        <f t="shared" si="1"/>
        <v>16160</v>
      </c>
      <c r="H8" s="37">
        <v>0.116</v>
      </c>
      <c r="I8" s="50">
        <f t="shared" si="0"/>
        <v>1874.56</v>
      </c>
    </row>
    <row r="9" s="14" customFormat="1" ht="16.5" spans="1:9">
      <c r="A9" s="32"/>
      <c r="B9" s="32"/>
      <c r="C9" s="27"/>
      <c r="D9" s="33"/>
      <c r="E9" s="34"/>
      <c r="F9" s="35" t="s">
        <v>15</v>
      </c>
      <c r="G9" s="36">
        <f t="shared" si="1"/>
        <v>16160</v>
      </c>
      <c r="H9" s="37">
        <v>0</v>
      </c>
      <c r="I9" s="50">
        <f t="shared" si="0"/>
        <v>0</v>
      </c>
    </row>
    <row r="10" s="14" customFormat="1" ht="16.5" spans="1:9">
      <c r="A10" s="32"/>
      <c r="B10" s="32"/>
      <c r="C10" s="27"/>
      <c r="D10" s="33"/>
      <c r="E10" s="34"/>
      <c r="F10" s="27" t="s">
        <v>20</v>
      </c>
      <c r="G10" s="36">
        <f>3000*4*1.01</f>
        <v>12120</v>
      </c>
      <c r="H10" s="29">
        <v>0.042</v>
      </c>
      <c r="I10" s="49">
        <f t="shared" si="0"/>
        <v>509.04</v>
      </c>
    </row>
    <row r="11" s="14" customFormat="1" ht="16.5" spans="1:9">
      <c r="A11" s="32"/>
      <c r="B11" s="32"/>
      <c r="C11" s="27"/>
      <c r="D11" s="33"/>
      <c r="E11" s="34"/>
      <c r="F11" s="27" t="s">
        <v>21</v>
      </c>
      <c r="G11" s="36">
        <f>13000*4*1.01</f>
        <v>52520</v>
      </c>
      <c r="H11" s="29">
        <v>0.042</v>
      </c>
      <c r="I11" s="49">
        <f t="shared" si="0"/>
        <v>2205.84</v>
      </c>
    </row>
    <row r="12" s="14" customFormat="1" ht="16.5" spans="1:9">
      <c r="A12" s="32"/>
      <c r="B12" s="32"/>
      <c r="C12" s="27"/>
      <c r="D12" s="33"/>
      <c r="E12" s="34"/>
      <c r="F12" s="27" t="s">
        <v>22</v>
      </c>
      <c r="G12" s="36">
        <f>16000*1.01</f>
        <v>16160</v>
      </c>
      <c r="H12" s="29">
        <v>0.85</v>
      </c>
      <c r="I12" s="49">
        <f t="shared" si="0"/>
        <v>13736</v>
      </c>
    </row>
    <row r="13" s="14" customFormat="1" ht="16.5" spans="1:9">
      <c r="A13" s="32"/>
      <c r="B13" s="32"/>
      <c r="C13" s="27"/>
      <c r="D13" s="33"/>
      <c r="E13" s="34"/>
      <c r="F13" s="27" t="s">
        <v>23</v>
      </c>
      <c r="G13" s="36">
        <v>161</v>
      </c>
      <c r="H13" s="29">
        <v>0</v>
      </c>
      <c r="I13" s="49">
        <v>0</v>
      </c>
    </row>
    <row r="14" s="14" customFormat="1" ht="16.5" spans="1:9">
      <c r="A14" s="32"/>
      <c r="B14" s="32"/>
      <c r="C14" s="27"/>
      <c r="D14" s="33"/>
      <c r="E14" s="34"/>
      <c r="F14" s="27" t="s">
        <v>24</v>
      </c>
      <c r="G14" s="36">
        <f>16000*1.01</f>
        <v>16160</v>
      </c>
      <c r="H14" s="29">
        <v>0.158</v>
      </c>
      <c r="I14" s="49">
        <f t="shared" ref="I14:I28" si="2">G14*H14</f>
        <v>2553.28</v>
      </c>
    </row>
    <row r="15" s="14" customFormat="1" ht="16.5" spans="1:9">
      <c r="A15" s="32">
        <v>45833</v>
      </c>
      <c r="B15" s="32" t="s">
        <v>10</v>
      </c>
      <c r="C15" s="35" t="s">
        <v>25</v>
      </c>
      <c r="D15" s="33" t="s">
        <v>26</v>
      </c>
      <c r="E15" s="38" t="s">
        <v>27</v>
      </c>
      <c r="F15" s="35" t="s">
        <v>28</v>
      </c>
      <c r="G15" s="36">
        <f t="shared" ref="G15:G17" si="3">29000*1.03</f>
        <v>29870</v>
      </c>
      <c r="H15" s="37">
        <v>0.294</v>
      </c>
      <c r="I15" s="50">
        <f t="shared" si="2"/>
        <v>8781.78</v>
      </c>
    </row>
    <row r="16" s="14" customFormat="1" ht="16.5" spans="1:9">
      <c r="A16" s="32"/>
      <c r="B16" s="32"/>
      <c r="C16" s="35"/>
      <c r="D16" s="33"/>
      <c r="E16" s="38"/>
      <c r="F16" s="35" t="s">
        <v>14</v>
      </c>
      <c r="G16" s="36">
        <f t="shared" si="3"/>
        <v>29870</v>
      </c>
      <c r="H16" s="37">
        <v>0.116</v>
      </c>
      <c r="I16" s="50">
        <f t="shared" si="2"/>
        <v>3464.92</v>
      </c>
    </row>
    <row r="17" s="14" customFormat="1" ht="16.5" spans="1:9">
      <c r="A17" s="32"/>
      <c r="B17" s="32"/>
      <c r="C17" s="35"/>
      <c r="D17" s="33"/>
      <c r="E17" s="38"/>
      <c r="F17" s="35" t="s">
        <v>15</v>
      </c>
      <c r="G17" s="36">
        <f t="shared" si="3"/>
        <v>29870</v>
      </c>
      <c r="H17" s="37">
        <v>0</v>
      </c>
      <c r="I17" s="50">
        <f t="shared" si="2"/>
        <v>0</v>
      </c>
    </row>
    <row r="18" s="14" customFormat="1" ht="16.5" spans="1:9">
      <c r="A18" s="32">
        <v>45835</v>
      </c>
      <c r="B18" s="32" t="s">
        <v>10</v>
      </c>
      <c r="C18" s="35">
        <v>84222</v>
      </c>
      <c r="D18" s="33" t="s">
        <v>29</v>
      </c>
      <c r="E18" s="34" t="s">
        <v>30</v>
      </c>
      <c r="F18" s="36" t="s">
        <v>31</v>
      </c>
      <c r="G18" s="28">
        <f t="shared" ref="G18:G20" si="4">1.01*26000</f>
        <v>26260</v>
      </c>
      <c r="H18" s="29">
        <v>0.78</v>
      </c>
      <c r="I18" s="28">
        <f t="shared" si="2"/>
        <v>20482.8</v>
      </c>
    </row>
    <row r="19" s="14" customFormat="1" ht="16.5" spans="1:9">
      <c r="A19" s="32"/>
      <c r="B19" s="32"/>
      <c r="C19" s="35"/>
      <c r="D19" s="33"/>
      <c r="E19" s="34"/>
      <c r="F19" s="36" t="s">
        <v>14</v>
      </c>
      <c r="G19" s="28">
        <f t="shared" si="4"/>
        <v>26260</v>
      </c>
      <c r="H19" s="29">
        <v>0.116</v>
      </c>
      <c r="I19" s="28">
        <f t="shared" si="2"/>
        <v>3046.16</v>
      </c>
    </row>
    <row r="20" s="14" customFormat="1" ht="16.5" spans="1:9">
      <c r="A20" s="32"/>
      <c r="B20" s="32"/>
      <c r="C20" s="35"/>
      <c r="D20" s="33"/>
      <c r="E20" s="34"/>
      <c r="F20" s="36" t="s">
        <v>15</v>
      </c>
      <c r="G20" s="28">
        <f t="shared" si="4"/>
        <v>26260</v>
      </c>
      <c r="H20" s="29">
        <v>0</v>
      </c>
      <c r="I20" s="28">
        <f t="shared" si="2"/>
        <v>0</v>
      </c>
    </row>
    <row r="21" s="14" customFormat="1" ht="16.5" spans="1:9">
      <c r="A21" s="32">
        <v>45835</v>
      </c>
      <c r="B21" s="32" t="s">
        <v>10</v>
      </c>
      <c r="C21" s="35">
        <v>84230</v>
      </c>
      <c r="D21" s="33" t="s">
        <v>32</v>
      </c>
      <c r="E21" s="34" t="s">
        <v>33</v>
      </c>
      <c r="F21" s="36" t="s">
        <v>31</v>
      </c>
      <c r="G21" s="28">
        <f t="shared" ref="G21:G23" si="5">1.01*22000</f>
        <v>22220</v>
      </c>
      <c r="H21" s="29">
        <v>0.78</v>
      </c>
      <c r="I21" s="28">
        <f t="shared" si="2"/>
        <v>17331.6</v>
      </c>
    </row>
    <row r="22" s="14" customFormat="1" ht="16.5" spans="1:9">
      <c r="A22" s="32"/>
      <c r="B22" s="32"/>
      <c r="C22" s="35"/>
      <c r="D22" s="33"/>
      <c r="E22" s="34"/>
      <c r="F22" s="36" t="s">
        <v>14</v>
      </c>
      <c r="G22" s="28">
        <f t="shared" si="5"/>
        <v>22220</v>
      </c>
      <c r="H22" s="29">
        <v>0.116</v>
      </c>
      <c r="I22" s="28">
        <f t="shared" si="2"/>
        <v>2577.52</v>
      </c>
    </row>
    <row r="23" s="14" customFormat="1" ht="16.5" spans="1:9">
      <c r="A23" s="32"/>
      <c r="B23" s="32"/>
      <c r="C23" s="35"/>
      <c r="D23" s="33"/>
      <c r="E23" s="34"/>
      <c r="F23" s="36" t="s">
        <v>15</v>
      </c>
      <c r="G23" s="28">
        <f t="shared" si="5"/>
        <v>22220</v>
      </c>
      <c r="H23" s="29">
        <v>0</v>
      </c>
      <c r="I23" s="28">
        <f t="shared" si="2"/>
        <v>0</v>
      </c>
    </row>
    <row r="24" s="14" customFormat="1" ht="16.5" spans="1:9">
      <c r="A24" s="32">
        <v>45852</v>
      </c>
      <c r="B24" s="32" t="s">
        <v>10</v>
      </c>
      <c r="C24" s="35" t="s">
        <v>34</v>
      </c>
      <c r="D24" s="33" t="s">
        <v>35</v>
      </c>
      <c r="E24" s="38" t="s">
        <v>36</v>
      </c>
      <c r="F24" s="35" t="s">
        <v>13</v>
      </c>
      <c r="G24" s="36">
        <f t="shared" ref="G24:G26" si="6">9000*1.01</f>
        <v>9090</v>
      </c>
      <c r="H24" s="37">
        <v>0.294</v>
      </c>
      <c r="I24" s="50">
        <f t="shared" si="2"/>
        <v>2672.46</v>
      </c>
    </row>
    <row r="25" s="14" customFormat="1" ht="16.5" spans="1:9">
      <c r="A25" s="32"/>
      <c r="B25" s="32"/>
      <c r="C25" s="35"/>
      <c r="D25" s="33"/>
      <c r="E25" s="38"/>
      <c r="F25" s="35" t="s">
        <v>14</v>
      </c>
      <c r="G25" s="36">
        <f t="shared" si="6"/>
        <v>9090</v>
      </c>
      <c r="H25" s="37">
        <v>0.116</v>
      </c>
      <c r="I25" s="50">
        <f t="shared" si="2"/>
        <v>1054.44</v>
      </c>
    </row>
    <row r="26" s="14" customFormat="1" ht="16.5" spans="1:9">
      <c r="A26" s="32"/>
      <c r="B26" s="32"/>
      <c r="C26" s="35"/>
      <c r="D26" s="33"/>
      <c r="E26" s="38"/>
      <c r="F26" s="35" t="s">
        <v>15</v>
      </c>
      <c r="G26" s="36">
        <f t="shared" si="6"/>
        <v>9090</v>
      </c>
      <c r="H26" s="37">
        <v>0</v>
      </c>
      <c r="I26" s="50">
        <f t="shared" si="2"/>
        <v>0</v>
      </c>
    </row>
    <row r="27" s="13" customFormat="1" ht="16.5" spans="1:9">
      <c r="A27" s="39"/>
      <c r="B27" s="39"/>
      <c r="C27" s="40"/>
      <c r="D27" s="41"/>
      <c r="E27" s="42"/>
      <c r="F27" s="43" t="s">
        <v>37</v>
      </c>
      <c r="G27" s="44">
        <f>G29*4</f>
        <v>36360</v>
      </c>
      <c r="H27" s="45">
        <v>0.042</v>
      </c>
      <c r="I27" s="51">
        <f t="shared" si="2"/>
        <v>1527.12</v>
      </c>
    </row>
    <row r="28" s="13" customFormat="1" ht="16.5" spans="1:9">
      <c r="A28" s="39"/>
      <c r="B28" s="39"/>
      <c r="C28" s="40"/>
      <c r="D28" s="41"/>
      <c r="E28" s="42"/>
      <c r="F28" s="43" t="s">
        <v>38</v>
      </c>
      <c r="G28" s="44">
        <v>9090</v>
      </c>
      <c r="H28" s="45">
        <v>0.03</v>
      </c>
      <c r="I28" s="51">
        <f t="shared" si="2"/>
        <v>272.7</v>
      </c>
    </row>
    <row r="29" s="13" customFormat="1" ht="16.5" spans="1:9">
      <c r="A29" s="46"/>
      <c r="B29" s="46"/>
      <c r="C29" s="40"/>
      <c r="D29" s="47"/>
      <c r="E29" s="42"/>
      <c r="F29" s="43" t="s">
        <v>39</v>
      </c>
      <c r="G29" s="44">
        <v>9090</v>
      </c>
      <c r="H29" s="45">
        <v>1.03</v>
      </c>
      <c r="I29" s="51">
        <f t="shared" ref="I29:I55" si="7">G29*H29</f>
        <v>9362.7</v>
      </c>
    </row>
    <row r="30" s="13" customFormat="1" ht="16.5" spans="1:9">
      <c r="A30" s="46"/>
      <c r="B30" s="46"/>
      <c r="C30" s="40"/>
      <c r="D30" s="47"/>
      <c r="E30" s="42"/>
      <c r="F30" s="43" t="s">
        <v>40</v>
      </c>
      <c r="G30" s="44">
        <v>91</v>
      </c>
      <c r="H30" s="45">
        <v>0</v>
      </c>
      <c r="I30" s="51">
        <f t="shared" si="7"/>
        <v>0</v>
      </c>
    </row>
    <row r="31" s="13" customFormat="1" ht="16.5" spans="1:9">
      <c r="A31" s="46"/>
      <c r="B31" s="46"/>
      <c r="C31" s="40"/>
      <c r="D31" s="47"/>
      <c r="E31" s="42"/>
      <c r="F31" s="44" t="s">
        <v>41</v>
      </c>
      <c r="G31" s="44">
        <v>20</v>
      </c>
      <c r="H31" s="45">
        <v>0</v>
      </c>
      <c r="I31" s="51">
        <f t="shared" si="7"/>
        <v>0</v>
      </c>
    </row>
    <row r="32" s="14" customFormat="1" ht="16.5" spans="1:9">
      <c r="A32" s="32">
        <v>45846</v>
      </c>
      <c r="B32" s="32" t="s">
        <v>10</v>
      </c>
      <c r="C32" s="35" t="s">
        <v>42</v>
      </c>
      <c r="D32" s="33" t="s">
        <v>43</v>
      </c>
      <c r="E32" s="38" t="s">
        <v>44</v>
      </c>
      <c r="F32" s="35" t="s">
        <v>13</v>
      </c>
      <c r="G32" s="36">
        <f t="shared" ref="G32:G34" si="8">8500*1.01</f>
        <v>8585</v>
      </c>
      <c r="H32" s="37">
        <v>0.294</v>
      </c>
      <c r="I32" s="50">
        <f t="shared" si="7"/>
        <v>2523.99</v>
      </c>
    </row>
    <row r="33" s="14" customFormat="1" ht="16.5" spans="1:9">
      <c r="A33" s="32"/>
      <c r="B33" s="32"/>
      <c r="C33" s="35"/>
      <c r="D33" s="33"/>
      <c r="E33" s="38"/>
      <c r="F33" s="35" t="s">
        <v>14</v>
      </c>
      <c r="G33" s="36">
        <f t="shared" si="8"/>
        <v>8585</v>
      </c>
      <c r="H33" s="37">
        <v>0.116</v>
      </c>
      <c r="I33" s="50">
        <f t="shared" si="7"/>
        <v>995.86</v>
      </c>
    </row>
    <row r="34" s="14" customFormat="1" ht="16.5" spans="1:9">
      <c r="A34" s="32"/>
      <c r="B34" s="32"/>
      <c r="C34" s="35"/>
      <c r="D34" s="33"/>
      <c r="E34" s="38"/>
      <c r="F34" s="35" t="s">
        <v>15</v>
      </c>
      <c r="G34" s="36">
        <f t="shared" si="8"/>
        <v>8585</v>
      </c>
      <c r="H34" s="37">
        <v>0</v>
      </c>
      <c r="I34" s="50">
        <f t="shared" si="7"/>
        <v>0</v>
      </c>
    </row>
    <row r="35" s="13" customFormat="1" ht="16.5" spans="1:9">
      <c r="A35" s="39"/>
      <c r="B35" s="39"/>
      <c r="C35" s="40"/>
      <c r="D35" s="41"/>
      <c r="E35" s="42"/>
      <c r="F35" s="43" t="s">
        <v>45</v>
      </c>
      <c r="G35" s="44">
        <f>G36*5</f>
        <v>42925</v>
      </c>
      <c r="H35" s="45">
        <v>0.042</v>
      </c>
      <c r="I35" s="51">
        <f t="shared" si="7"/>
        <v>1802.85</v>
      </c>
    </row>
    <row r="36" s="13" customFormat="1" ht="16.5" spans="1:9">
      <c r="A36" s="46"/>
      <c r="B36" s="46"/>
      <c r="C36" s="40"/>
      <c r="D36" s="47"/>
      <c r="E36" s="42"/>
      <c r="F36" s="43" t="s">
        <v>39</v>
      </c>
      <c r="G36" s="44">
        <f>8500*1.01</f>
        <v>8585</v>
      </c>
      <c r="H36" s="45">
        <v>1.03</v>
      </c>
      <c r="I36" s="51">
        <f t="shared" si="7"/>
        <v>8842.55</v>
      </c>
    </row>
    <row r="37" s="13" customFormat="1" ht="16.5" spans="1:9">
      <c r="A37" s="46"/>
      <c r="B37" s="46"/>
      <c r="C37" s="40"/>
      <c r="D37" s="47"/>
      <c r="E37" s="42"/>
      <c r="F37" s="43" t="s">
        <v>40</v>
      </c>
      <c r="G37" s="44">
        <v>86</v>
      </c>
      <c r="H37" s="45">
        <v>0</v>
      </c>
      <c r="I37" s="51">
        <f t="shared" si="7"/>
        <v>0</v>
      </c>
    </row>
    <row r="38" s="13" customFormat="1" ht="16.5" spans="1:9">
      <c r="A38" s="46"/>
      <c r="B38" s="46"/>
      <c r="C38" s="40"/>
      <c r="D38" s="47"/>
      <c r="E38" s="42"/>
      <c r="F38" s="44" t="s">
        <v>46</v>
      </c>
      <c r="G38" s="44">
        <v>20</v>
      </c>
      <c r="H38" s="45">
        <v>0</v>
      </c>
      <c r="I38" s="51">
        <f t="shared" si="7"/>
        <v>0</v>
      </c>
    </row>
    <row r="39" s="14" customFormat="1" ht="16.5" spans="1:9">
      <c r="A39" s="32">
        <v>45868</v>
      </c>
      <c r="B39" s="32" t="s">
        <v>10</v>
      </c>
      <c r="C39" s="27">
        <v>86735</v>
      </c>
      <c r="D39" s="33" t="s">
        <v>47</v>
      </c>
      <c r="E39" s="34" t="s">
        <v>48</v>
      </c>
      <c r="F39" s="35" t="s">
        <v>13</v>
      </c>
      <c r="G39" s="36">
        <f t="shared" ref="G39:G41" si="9">10000*1.01</f>
        <v>10100</v>
      </c>
      <c r="H39" s="29">
        <v>0.294</v>
      </c>
      <c r="I39" s="50">
        <f t="shared" si="7"/>
        <v>2969.4</v>
      </c>
    </row>
    <row r="40" s="14" customFormat="1" ht="16.5" spans="1:9">
      <c r="A40" s="32"/>
      <c r="B40" s="32"/>
      <c r="C40" s="27"/>
      <c r="D40" s="33"/>
      <c r="E40" s="34"/>
      <c r="F40" s="35" t="s">
        <v>14</v>
      </c>
      <c r="G40" s="36">
        <f t="shared" si="9"/>
        <v>10100</v>
      </c>
      <c r="H40" s="29">
        <v>0.116</v>
      </c>
      <c r="I40" s="50">
        <f t="shared" si="7"/>
        <v>1171.6</v>
      </c>
    </row>
    <row r="41" s="14" customFormat="1" ht="16.5" spans="1:9">
      <c r="A41" s="32"/>
      <c r="B41" s="32"/>
      <c r="C41" s="27"/>
      <c r="D41" s="33"/>
      <c r="E41" s="34"/>
      <c r="F41" s="35" t="s">
        <v>15</v>
      </c>
      <c r="G41" s="36">
        <f t="shared" si="9"/>
        <v>10100</v>
      </c>
      <c r="H41" s="29">
        <v>0</v>
      </c>
      <c r="I41" s="50">
        <f t="shared" si="7"/>
        <v>0</v>
      </c>
    </row>
    <row r="42" s="14" customFormat="1" ht="16.5" spans="1:9">
      <c r="A42" s="32"/>
      <c r="B42" s="32"/>
      <c r="C42" s="27"/>
      <c r="D42" s="33"/>
      <c r="E42" s="34"/>
      <c r="F42" s="27" t="s">
        <v>37</v>
      </c>
      <c r="G42" s="36">
        <f>G43*4</f>
        <v>40400</v>
      </c>
      <c r="H42" s="29">
        <v>0.042</v>
      </c>
      <c r="I42" s="49">
        <f t="shared" si="7"/>
        <v>1696.8</v>
      </c>
    </row>
    <row r="43" s="14" customFormat="1" ht="16.5" spans="1:9">
      <c r="A43" s="32"/>
      <c r="B43" s="32"/>
      <c r="C43" s="27"/>
      <c r="D43" s="33"/>
      <c r="E43" s="34"/>
      <c r="F43" s="27" t="s">
        <v>49</v>
      </c>
      <c r="G43" s="36">
        <f t="shared" ref="G43:G45" si="10">10000*1.01</f>
        <v>10100</v>
      </c>
      <c r="H43" s="29">
        <v>0.03</v>
      </c>
      <c r="I43" s="49">
        <f t="shared" si="7"/>
        <v>303</v>
      </c>
    </row>
    <row r="44" s="14" customFormat="1" ht="16.5" spans="1:9">
      <c r="A44" s="32"/>
      <c r="B44" s="32"/>
      <c r="C44" s="27"/>
      <c r="D44" s="33"/>
      <c r="E44" s="34"/>
      <c r="F44" s="27" t="s">
        <v>50</v>
      </c>
      <c r="G44" s="36">
        <f t="shared" si="10"/>
        <v>10100</v>
      </c>
      <c r="H44" s="29">
        <v>0.03</v>
      </c>
      <c r="I44" s="49">
        <f t="shared" si="7"/>
        <v>303</v>
      </c>
    </row>
    <row r="45" s="14" customFormat="1" ht="16.5" spans="1:9">
      <c r="A45" s="32"/>
      <c r="B45" s="32"/>
      <c r="C45" s="27"/>
      <c r="D45" s="33"/>
      <c r="E45" s="34"/>
      <c r="F45" s="27" t="s">
        <v>51</v>
      </c>
      <c r="G45" s="36">
        <f t="shared" si="10"/>
        <v>10100</v>
      </c>
      <c r="H45" s="29">
        <v>0.85</v>
      </c>
      <c r="I45" s="49">
        <f t="shared" si="7"/>
        <v>8585</v>
      </c>
    </row>
    <row r="46" s="14" customFormat="1" ht="16.5" spans="1:9">
      <c r="A46" s="32"/>
      <c r="B46" s="32"/>
      <c r="C46" s="27"/>
      <c r="D46" s="33"/>
      <c r="E46" s="34"/>
      <c r="F46" s="27" t="s">
        <v>52</v>
      </c>
      <c r="G46" s="36">
        <v>101</v>
      </c>
      <c r="H46" s="29">
        <v>0</v>
      </c>
      <c r="I46" s="49">
        <f t="shared" si="7"/>
        <v>0</v>
      </c>
    </row>
    <row r="47" s="14" customFormat="1" ht="16.5" spans="1:9">
      <c r="A47" s="32"/>
      <c r="B47" s="32"/>
      <c r="C47" s="27"/>
      <c r="D47" s="33"/>
      <c r="E47" s="34"/>
      <c r="F47" s="28" t="s">
        <v>53</v>
      </c>
      <c r="G47" s="28">
        <v>30</v>
      </c>
      <c r="H47" s="29">
        <v>0</v>
      </c>
      <c r="I47" s="49">
        <f t="shared" si="7"/>
        <v>0</v>
      </c>
    </row>
    <row r="48" s="14" customFormat="1" ht="16.5" spans="1:9">
      <c r="A48" s="32">
        <v>45874</v>
      </c>
      <c r="B48" s="32" t="s">
        <v>10</v>
      </c>
      <c r="C48" s="27" t="s">
        <v>54</v>
      </c>
      <c r="D48" s="33" t="s">
        <v>55</v>
      </c>
      <c r="E48" s="34" t="s">
        <v>56</v>
      </c>
      <c r="F48" s="35" t="s">
        <v>37</v>
      </c>
      <c r="G48" s="36">
        <v>65448</v>
      </c>
      <c r="H48" s="37">
        <v>0.042</v>
      </c>
      <c r="I48" s="50">
        <v>2748.816</v>
      </c>
    </row>
    <row r="49" s="14" customFormat="1" ht="16.5" spans="1:9">
      <c r="A49" s="32"/>
      <c r="B49" s="32"/>
      <c r="C49" s="27"/>
      <c r="D49" s="33"/>
      <c r="E49" s="34"/>
      <c r="F49" s="35" t="s">
        <v>22</v>
      </c>
      <c r="G49" s="36">
        <v>16362</v>
      </c>
      <c r="H49" s="37">
        <v>0.85</v>
      </c>
      <c r="I49" s="50">
        <v>13907.7</v>
      </c>
    </row>
    <row r="50" s="14" customFormat="1" ht="16.5" spans="1:9">
      <c r="A50" s="32"/>
      <c r="B50" s="32"/>
      <c r="C50" s="27"/>
      <c r="D50" s="33"/>
      <c r="E50" s="34"/>
      <c r="F50" s="35" t="s">
        <v>23</v>
      </c>
      <c r="G50" s="36">
        <v>163</v>
      </c>
      <c r="H50" s="37">
        <v>0</v>
      </c>
      <c r="I50" s="50">
        <v>0</v>
      </c>
    </row>
    <row r="51" s="14" customFormat="1" ht="16.5" spans="1:9">
      <c r="A51" s="32"/>
      <c r="B51" s="32"/>
      <c r="C51" s="27"/>
      <c r="D51" s="33"/>
      <c r="E51" s="34"/>
      <c r="F51" s="35" t="s">
        <v>24</v>
      </c>
      <c r="G51" s="36">
        <v>16362</v>
      </c>
      <c r="H51" s="37">
        <v>0.158</v>
      </c>
      <c r="I51" s="50">
        <v>2585.196</v>
      </c>
    </row>
    <row r="52" s="14" customFormat="1" ht="16.5" spans="1:9">
      <c r="A52" s="32">
        <v>45871</v>
      </c>
      <c r="B52" s="32" t="s">
        <v>10</v>
      </c>
      <c r="C52" s="27">
        <v>87087</v>
      </c>
      <c r="D52" s="33" t="s">
        <v>57</v>
      </c>
      <c r="E52" s="34" t="s">
        <v>58</v>
      </c>
      <c r="F52" s="35" t="s">
        <v>13</v>
      </c>
      <c r="G52" s="28">
        <f t="shared" ref="G52:G55" si="11">10000*1.01</f>
        <v>10100</v>
      </c>
      <c r="H52" s="29">
        <v>0.294</v>
      </c>
      <c r="I52" s="28">
        <f t="shared" ref="I52:I60" si="12">G52*H52</f>
        <v>2969.4</v>
      </c>
    </row>
    <row r="53" s="14" customFormat="1" ht="16.5" spans="1:9">
      <c r="A53" s="32"/>
      <c r="B53" s="32"/>
      <c r="C53" s="27"/>
      <c r="D53" s="33"/>
      <c r="E53" s="34"/>
      <c r="F53" s="35" t="s">
        <v>59</v>
      </c>
      <c r="G53" s="28">
        <f t="shared" si="11"/>
        <v>10100</v>
      </c>
      <c r="H53" s="29">
        <v>0</v>
      </c>
      <c r="I53" s="28">
        <f t="shared" si="12"/>
        <v>0</v>
      </c>
    </row>
    <row r="54" s="14" customFormat="1" ht="16.5" spans="1:9">
      <c r="A54" s="32"/>
      <c r="B54" s="32"/>
      <c r="C54" s="27"/>
      <c r="D54" s="33"/>
      <c r="E54" s="34"/>
      <c r="F54" s="28" t="s">
        <v>60</v>
      </c>
      <c r="G54" s="28">
        <f t="shared" si="11"/>
        <v>10100</v>
      </c>
      <c r="H54" s="29">
        <v>0.2</v>
      </c>
      <c r="I54" s="28">
        <f t="shared" si="12"/>
        <v>2020</v>
      </c>
    </row>
    <row r="55" s="14" customFormat="1" ht="16.5" spans="1:9">
      <c r="A55" s="32"/>
      <c r="B55" s="32"/>
      <c r="C55" s="27"/>
      <c r="D55" s="33"/>
      <c r="E55" s="34"/>
      <c r="F55" s="28" t="s">
        <v>14</v>
      </c>
      <c r="G55" s="28">
        <f t="shared" si="11"/>
        <v>10100</v>
      </c>
      <c r="H55" s="29">
        <v>0.116</v>
      </c>
      <c r="I55" s="28">
        <f t="shared" si="12"/>
        <v>1171.6</v>
      </c>
    </row>
    <row r="56" s="14" customFormat="1" ht="16.5" spans="1:9">
      <c r="A56" s="32"/>
      <c r="B56" s="32"/>
      <c r="C56" s="27"/>
      <c r="D56" s="33"/>
      <c r="E56" s="34"/>
      <c r="F56" s="27" t="s">
        <v>37</v>
      </c>
      <c r="G56" s="28">
        <f>G57*4</f>
        <v>40400</v>
      </c>
      <c r="H56" s="29">
        <v>0.042</v>
      </c>
      <c r="I56" s="28">
        <f t="shared" si="12"/>
        <v>1696.8</v>
      </c>
    </row>
    <row r="57" s="14" customFormat="1" ht="16.5" spans="1:9">
      <c r="A57" s="32"/>
      <c r="B57" s="32"/>
      <c r="C57" s="27"/>
      <c r="D57" s="33"/>
      <c r="E57" s="34"/>
      <c r="F57" s="27" t="s">
        <v>49</v>
      </c>
      <c r="G57" s="28">
        <f t="shared" ref="G57:G60" si="13">10000*1.01</f>
        <v>10100</v>
      </c>
      <c r="H57" s="29">
        <v>0.03</v>
      </c>
      <c r="I57" s="28">
        <f t="shared" si="12"/>
        <v>303</v>
      </c>
    </row>
    <row r="58" s="14" customFormat="1" ht="16.5" spans="1:9">
      <c r="A58" s="32"/>
      <c r="B58" s="32"/>
      <c r="C58" s="27"/>
      <c r="D58" s="33"/>
      <c r="E58" s="34"/>
      <c r="F58" s="27" t="s">
        <v>61</v>
      </c>
      <c r="G58" s="28">
        <f t="shared" si="13"/>
        <v>10100</v>
      </c>
      <c r="H58" s="29">
        <v>0.85</v>
      </c>
      <c r="I58" s="28">
        <f t="shared" si="12"/>
        <v>8585</v>
      </c>
    </row>
    <row r="59" s="14" customFormat="1" ht="16.5" spans="1:9">
      <c r="A59" s="32"/>
      <c r="B59" s="32"/>
      <c r="C59" s="27"/>
      <c r="D59" s="33"/>
      <c r="E59" s="34"/>
      <c r="F59" s="27" t="s">
        <v>62</v>
      </c>
      <c r="G59" s="36">
        <v>101</v>
      </c>
      <c r="H59" s="29">
        <v>0</v>
      </c>
      <c r="I59" s="28">
        <f t="shared" si="12"/>
        <v>0</v>
      </c>
    </row>
    <row r="60" s="14" customFormat="1" ht="16.5" spans="1:9">
      <c r="A60" s="32"/>
      <c r="B60" s="32"/>
      <c r="C60" s="27"/>
      <c r="D60" s="33"/>
      <c r="E60" s="34"/>
      <c r="F60" s="27" t="s">
        <v>24</v>
      </c>
      <c r="G60" s="28">
        <f t="shared" si="13"/>
        <v>10100</v>
      </c>
      <c r="H60" s="29">
        <v>0.158</v>
      </c>
      <c r="I60" s="28">
        <f t="shared" si="12"/>
        <v>1595.8</v>
      </c>
    </row>
    <row r="61" s="14" customFormat="1" ht="16.5" spans="1:9">
      <c r="A61" s="32">
        <v>45874</v>
      </c>
      <c r="B61" s="32" t="s">
        <v>10</v>
      </c>
      <c r="C61" s="27" t="s">
        <v>63</v>
      </c>
      <c r="D61" s="33" t="s">
        <v>64</v>
      </c>
      <c r="E61" s="34" t="s">
        <v>65</v>
      </c>
      <c r="F61" s="27" t="s">
        <v>37</v>
      </c>
      <c r="G61" s="28">
        <v>163892</v>
      </c>
      <c r="H61" s="29">
        <v>0.042</v>
      </c>
      <c r="I61" s="28">
        <v>6883.464</v>
      </c>
    </row>
    <row r="62" s="14" customFormat="1" ht="16.5" spans="1:9">
      <c r="A62" s="32"/>
      <c r="B62" s="32"/>
      <c r="C62" s="27"/>
      <c r="D62" s="33"/>
      <c r="E62" s="34"/>
      <c r="F62" s="27" t="s">
        <v>49</v>
      </c>
      <c r="G62" s="28">
        <v>40973</v>
      </c>
      <c r="H62" s="29">
        <v>0.03</v>
      </c>
      <c r="I62" s="28">
        <v>1229.19</v>
      </c>
    </row>
    <row r="63" s="14" customFormat="1" ht="16.5" spans="1:9">
      <c r="A63" s="32"/>
      <c r="B63" s="32"/>
      <c r="C63" s="27"/>
      <c r="D63" s="33"/>
      <c r="E63" s="34"/>
      <c r="F63" s="27" t="s">
        <v>61</v>
      </c>
      <c r="G63" s="28">
        <v>40973</v>
      </c>
      <c r="H63" s="29">
        <v>0.85</v>
      </c>
      <c r="I63" s="28">
        <v>34827.05</v>
      </c>
    </row>
    <row r="64" s="14" customFormat="1" ht="16.5" spans="1:9">
      <c r="A64" s="32"/>
      <c r="B64" s="32"/>
      <c r="C64" s="27"/>
      <c r="D64" s="33"/>
      <c r="E64" s="34"/>
      <c r="F64" s="27" t="s">
        <v>62</v>
      </c>
      <c r="G64" s="28">
        <v>410</v>
      </c>
      <c r="H64" s="29">
        <v>0</v>
      </c>
      <c r="I64" s="28">
        <v>0</v>
      </c>
    </row>
    <row r="65" s="14" customFormat="1" ht="16.5" spans="1:9">
      <c r="A65" s="32"/>
      <c r="B65" s="32"/>
      <c r="C65" s="27"/>
      <c r="D65" s="33"/>
      <c r="E65" s="34"/>
      <c r="F65" s="27" t="s">
        <v>24</v>
      </c>
      <c r="G65" s="28">
        <v>40973</v>
      </c>
      <c r="H65" s="29">
        <v>0.158</v>
      </c>
      <c r="I65" s="28">
        <v>6473.734</v>
      </c>
    </row>
    <row r="66" s="15" customFormat="1" ht="16.5" spans="1:9">
      <c r="A66" s="32">
        <v>45852</v>
      </c>
      <c r="B66" s="32" t="s">
        <v>10</v>
      </c>
      <c r="C66" s="35">
        <v>84107</v>
      </c>
      <c r="D66" s="33" t="s">
        <v>66</v>
      </c>
      <c r="E66" s="38" t="s">
        <v>67</v>
      </c>
      <c r="F66" s="35" t="s">
        <v>13</v>
      </c>
      <c r="G66" s="36">
        <f t="shared" ref="G66:G68" si="14">3600*1.01</f>
        <v>3636</v>
      </c>
      <c r="H66" s="37">
        <v>0.294</v>
      </c>
      <c r="I66" s="50">
        <f>G66*H66</f>
        <v>1068.984</v>
      </c>
    </row>
    <row r="67" s="15" customFormat="1" ht="16.5" spans="1:9">
      <c r="A67" s="32"/>
      <c r="B67" s="32"/>
      <c r="C67" s="35"/>
      <c r="D67" s="33"/>
      <c r="E67" s="38"/>
      <c r="F67" s="35" t="s">
        <v>14</v>
      </c>
      <c r="G67" s="36">
        <f t="shared" si="14"/>
        <v>3636</v>
      </c>
      <c r="H67" s="37">
        <v>0.116</v>
      </c>
      <c r="I67" s="50">
        <f>G67*H67</f>
        <v>421.776</v>
      </c>
    </row>
    <row r="68" s="15" customFormat="1" ht="16.5" spans="1:9">
      <c r="A68" s="32"/>
      <c r="B68" s="32"/>
      <c r="C68" s="35"/>
      <c r="D68" s="33"/>
      <c r="E68" s="38"/>
      <c r="F68" s="35" t="s">
        <v>15</v>
      </c>
      <c r="G68" s="36">
        <f t="shared" si="14"/>
        <v>3636</v>
      </c>
      <c r="H68" s="37">
        <v>0</v>
      </c>
      <c r="I68" s="50">
        <f>G68*H68</f>
        <v>0</v>
      </c>
    </row>
    <row r="69" spans="9:9">
      <c r="I69" s="13">
        <f>SUM(I3:I68)</f>
        <v>224157.22</v>
      </c>
    </row>
  </sheetData>
  <autoFilter xmlns:etc="http://www.wps.cn/officeDocument/2017/etCustomData" ref="A2:I69" etc:filterBottomFollowUsedRange="0">
    <extLst/>
  </autoFilter>
  <mergeCells count="61">
    <mergeCell ref="A1:I1"/>
    <mergeCell ref="A3:A5"/>
    <mergeCell ref="A6:A14"/>
    <mergeCell ref="A15:A17"/>
    <mergeCell ref="A18:A20"/>
    <mergeCell ref="A21:A23"/>
    <mergeCell ref="A24:A31"/>
    <mergeCell ref="A32:A38"/>
    <mergeCell ref="A39:A47"/>
    <mergeCell ref="A48:A51"/>
    <mergeCell ref="A52:A60"/>
    <mergeCell ref="A61:A65"/>
    <mergeCell ref="A66:A68"/>
    <mergeCell ref="B3:B5"/>
    <mergeCell ref="B6:B14"/>
    <mergeCell ref="B15:B17"/>
    <mergeCell ref="B18:B20"/>
    <mergeCell ref="B21:B23"/>
    <mergeCell ref="B24:B31"/>
    <mergeCell ref="B32:B38"/>
    <mergeCell ref="B39:B47"/>
    <mergeCell ref="B48:B51"/>
    <mergeCell ref="B52:B60"/>
    <mergeCell ref="B61:B65"/>
    <mergeCell ref="B66:B68"/>
    <mergeCell ref="C3:C5"/>
    <mergeCell ref="C6:C14"/>
    <mergeCell ref="C15:C17"/>
    <mergeCell ref="C18:C20"/>
    <mergeCell ref="C21:C23"/>
    <mergeCell ref="C24:C31"/>
    <mergeCell ref="C32:C38"/>
    <mergeCell ref="C39:C47"/>
    <mergeCell ref="C48:C51"/>
    <mergeCell ref="C52:C60"/>
    <mergeCell ref="C61:C65"/>
    <mergeCell ref="C66:C68"/>
    <mergeCell ref="D3:D5"/>
    <mergeCell ref="D6:D14"/>
    <mergeCell ref="D15:D17"/>
    <mergeCell ref="D18:D20"/>
    <mergeCell ref="D21:D23"/>
    <mergeCell ref="D24:D31"/>
    <mergeCell ref="D32:D38"/>
    <mergeCell ref="D39:D47"/>
    <mergeCell ref="D48:D51"/>
    <mergeCell ref="D52:D60"/>
    <mergeCell ref="D61:D65"/>
    <mergeCell ref="D66:D68"/>
    <mergeCell ref="E3:E5"/>
    <mergeCell ref="E6:E14"/>
    <mergeCell ref="E15:E17"/>
    <mergeCell ref="E18:E20"/>
    <mergeCell ref="E21:E23"/>
    <mergeCell ref="E24:E31"/>
    <mergeCell ref="E32:E38"/>
    <mergeCell ref="E39:E47"/>
    <mergeCell ref="E48:E51"/>
    <mergeCell ref="E52:E60"/>
    <mergeCell ref="E61:E65"/>
    <mergeCell ref="E66:E68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30" zoomScaleNormal="130" workbookViewId="0">
      <selection activeCell="C17" sqref="C17"/>
    </sheetView>
  </sheetViews>
  <sheetFormatPr defaultColWidth="9" defaultRowHeight="20.1" customHeight="1"/>
  <cols>
    <col min="1" max="1" width="8.09090909090909" style="6" customWidth="1"/>
    <col min="2" max="3" width="15.2727272727273" style="6" customWidth="1"/>
    <col min="4" max="4" width="14" style="6" customWidth="1"/>
    <col min="5" max="5" width="22.6363636363636" style="6" customWidth="1"/>
    <col min="6" max="7" width="8.09090909090909" style="6" customWidth="1"/>
    <col min="8" max="8" width="5.90909090909091" style="6" customWidth="1"/>
    <col min="9" max="9" width="14" style="6" customWidth="1"/>
    <col min="10" max="10" width="10.2727272727273" style="6" customWidth="1"/>
    <col min="11" max="11" width="16.4545454545455" style="6" customWidth="1"/>
    <col min="12" max="16384" width="9" style="6"/>
  </cols>
  <sheetData>
    <row r="1" s="1" customFormat="1" customHeight="1" spans="1:11">
      <c r="A1" s="7" t="s">
        <v>68</v>
      </c>
      <c r="B1" s="7" t="s">
        <v>69</v>
      </c>
      <c r="C1" s="7" t="s">
        <v>5</v>
      </c>
      <c r="D1" s="7" t="s">
        <v>70</v>
      </c>
      <c r="E1" s="7" t="s">
        <v>71</v>
      </c>
      <c r="F1" s="7" t="s">
        <v>72</v>
      </c>
      <c r="G1" s="7" t="s">
        <v>73</v>
      </c>
      <c r="H1" s="7" t="s">
        <v>74</v>
      </c>
      <c r="I1" s="7" t="s">
        <v>8</v>
      </c>
      <c r="J1" s="8" t="s">
        <v>75</v>
      </c>
      <c r="K1" s="9" t="s">
        <v>76</v>
      </c>
    </row>
    <row r="2" s="2" customFormat="1" customHeight="1" spans="1:11">
      <c r="A2" s="7" t="s">
        <v>77</v>
      </c>
      <c r="B2" s="7" t="s">
        <v>78</v>
      </c>
      <c r="C2" s="7" t="s">
        <v>79</v>
      </c>
      <c r="D2" s="7" t="s">
        <v>80</v>
      </c>
      <c r="E2" s="7" t="s">
        <v>81</v>
      </c>
      <c r="F2" s="7" t="s">
        <v>82</v>
      </c>
      <c r="G2" s="7">
        <v>17170</v>
      </c>
      <c r="H2" s="7" t="s">
        <v>83</v>
      </c>
      <c r="I2" s="7">
        <v>0.41</v>
      </c>
      <c r="J2" s="7">
        <v>7039.7</v>
      </c>
      <c r="K2" s="9">
        <v>1</v>
      </c>
    </row>
    <row r="3" s="3" customFormat="1" customHeight="1" spans="1:11">
      <c r="A3" s="7" t="s">
        <v>77</v>
      </c>
      <c r="B3" s="7" t="s">
        <v>78</v>
      </c>
      <c r="C3" s="7" t="s">
        <v>84</v>
      </c>
      <c r="D3" s="7" t="s">
        <v>85</v>
      </c>
      <c r="E3" s="7" t="s">
        <v>86</v>
      </c>
      <c r="F3" s="7" t="s">
        <v>87</v>
      </c>
      <c r="G3" s="7">
        <v>16160</v>
      </c>
      <c r="H3" s="7" t="s">
        <v>83</v>
      </c>
      <c r="I3" s="7">
        <v>1.176</v>
      </c>
      <c r="J3" s="7">
        <v>19004.16</v>
      </c>
      <c r="K3" s="9">
        <v>2</v>
      </c>
    </row>
    <row r="4" s="3" customFormat="1" customHeight="1" spans="1:11">
      <c r="A4" s="7" t="s">
        <v>77</v>
      </c>
      <c r="B4" s="7" t="s">
        <v>78</v>
      </c>
      <c r="C4" s="7" t="s">
        <v>84</v>
      </c>
      <c r="D4" s="7" t="s">
        <v>85</v>
      </c>
      <c r="E4" s="7" t="s">
        <v>88</v>
      </c>
      <c r="F4" s="7" t="s">
        <v>82</v>
      </c>
      <c r="G4" s="7">
        <v>16160</v>
      </c>
      <c r="H4" s="7" t="s">
        <v>83</v>
      </c>
      <c r="I4" s="7">
        <v>0.61</v>
      </c>
      <c r="J4" s="7">
        <v>9857.6</v>
      </c>
      <c r="K4" s="10">
        <v>3</v>
      </c>
    </row>
    <row r="5" s="3" customFormat="1" customHeight="1" spans="1:11">
      <c r="A5" s="7" t="s">
        <v>77</v>
      </c>
      <c r="B5" s="7" t="s">
        <v>78</v>
      </c>
      <c r="C5" s="7" t="s">
        <v>89</v>
      </c>
      <c r="D5" s="7" t="s">
        <v>90</v>
      </c>
      <c r="E5" s="7" t="s">
        <v>88</v>
      </c>
      <c r="F5" s="7" t="s">
        <v>82</v>
      </c>
      <c r="G5" s="7">
        <v>29870</v>
      </c>
      <c r="H5" s="7" t="s">
        <v>83</v>
      </c>
      <c r="I5" s="7">
        <v>0.41</v>
      </c>
      <c r="J5" s="7">
        <v>12246.7</v>
      </c>
      <c r="K5" s="11"/>
    </row>
    <row r="6" s="3" customFormat="1" customHeight="1" spans="1:11">
      <c r="A6" s="7" t="s">
        <v>77</v>
      </c>
      <c r="B6" s="7" t="s">
        <v>78</v>
      </c>
      <c r="C6" s="7" t="s">
        <v>6</v>
      </c>
      <c r="D6" s="7" t="s">
        <v>91</v>
      </c>
      <c r="E6" s="7" t="s">
        <v>92</v>
      </c>
      <c r="F6" s="7" t="s">
        <v>82</v>
      </c>
      <c r="G6" s="7">
        <v>3636</v>
      </c>
      <c r="H6" s="7" t="s">
        <v>83</v>
      </c>
      <c r="I6" s="7">
        <v>0.41</v>
      </c>
      <c r="J6" s="7">
        <v>1490.76</v>
      </c>
      <c r="K6" s="10">
        <v>4</v>
      </c>
    </row>
    <row r="7" s="3" customFormat="1" customHeight="1" spans="1:11">
      <c r="A7" s="7" t="s">
        <v>77</v>
      </c>
      <c r="B7" s="7" t="s">
        <v>78</v>
      </c>
      <c r="C7" s="7" t="s">
        <v>93</v>
      </c>
      <c r="D7" s="7" t="s">
        <v>94</v>
      </c>
      <c r="E7" s="7" t="s">
        <v>92</v>
      </c>
      <c r="F7" s="7" t="s">
        <v>82</v>
      </c>
      <c r="G7" s="7">
        <v>26260</v>
      </c>
      <c r="H7" s="7" t="s">
        <v>83</v>
      </c>
      <c r="I7" s="7">
        <v>0.896</v>
      </c>
      <c r="J7" s="7">
        <v>23528.96</v>
      </c>
      <c r="K7" s="12"/>
    </row>
    <row r="8" s="3" customFormat="1" customHeight="1" spans="1:11">
      <c r="A8" s="7" t="s">
        <v>77</v>
      </c>
      <c r="B8" s="7" t="s">
        <v>78</v>
      </c>
      <c r="C8" s="7" t="s">
        <v>95</v>
      </c>
      <c r="D8" s="7" t="s">
        <v>96</v>
      </c>
      <c r="E8" s="7" t="s">
        <v>92</v>
      </c>
      <c r="F8" s="7" t="s">
        <v>82</v>
      </c>
      <c r="G8" s="7">
        <v>22220</v>
      </c>
      <c r="H8" s="7" t="s">
        <v>83</v>
      </c>
      <c r="I8" s="7">
        <v>0.896</v>
      </c>
      <c r="J8" s="7">
        <v>19909.12</v>
      </c>
      <c r="K8" s="12"/>
    </row>
    <row r="9" s="4" customFormat="1" customHeight="1" spans="1:11">
      <c r="A9" s="7" t="s">
        <v>77</v>
      </c>
      <c r="B9" s="7" t="s">
        <v>78</v>
      </c>
      <c r="C9" s="7" t="s">
        <v>97</v>
      </c>
      <c r="D9" s="7" t="s">
        <v>98</v>
      </c>
      <c r="E9" s="7" t="s">
        <v>92</v>
      </c>
      <c r="F9" s="7" t="s">
        <v>99</v>
      </c>
      <c r="G9" s="7">
        <v>9090</v>
      </c>
      <c r="H9" s="7" t="s">
        <v>83</v>
      </c>
      <c r="I9" s="7">
        <v>1.228</v>
      </c>
      <c r="J9" s="7">
        <v>11162.52</v>
      </c>
      <c r="K9" s="11"/>
    </row>
    <row r="10" s="5" customFormat="1" customHeight="1" spans="1:11">
      <c r="A10" s="7" t="s">
        <v>77</v>
      </c>
      <c r="B10" s="7" t="s">
        <v>78</v>
      </c>
      <c r="C10" s="7" t="s">
        <v>100</v>
      </c>
      <c r="D10" s="7" t="s">
        <v>101</v>
      </c>
      <c r="E10" s="7" t="s">
        <v>102</v>
      </c>
      <c r="F10" s="7" t="s">
        <v>99</v>
      </c>
      <c r="G10" s="7">
        <v>8585</v>
      </c>
      <c r="H10" s="7" t="s">
        <v>83</v>
      </c>
      <c r="I10" s="7">
        <v>1.24</v>
      </c>
      <c r="J10" s="7">
        <v>10645.4</v>
      </c>
      <c r="K10" s="9">
        <v>5</v>
      </c>
    </row>
    <row r="11" s="2" customFormat="1" customHeight="1" spans="1:11">
      <c r="A11" s="7" t="s">
        <v>77</v>
      </c>
      <c r="B11" s="7" t="s">
        <v>78</v>
      </c>
      <c r="C11" s="7" t="s">
        <v>97</v>
      </c>
      <c r="D11" s="7" t="s">
        <v>98</v>
      </c>
      <c r="E11" s="7" t="s">
        <v>103</v>
      </c>
      <c r="F11" s="7" t="s">
        <v>82</v>
      </c>
      <c r="G11" s="7">
        <v>9090</v>
      </c>
      <c r="H11" s="7" t="s">
        <v>83</v>
      </c>
      <c r="I11" s="7">
        <v>0.41</v>
      </c>
      <c r="J11" s="7">
        <v>3726.9</v>
      </c>
      <c r="K11" s="10">
        <v>6</v>
      </c>
    </row>
    <row r="12" s="3" customFormat="1" customHeight="1" spans="1:11">
      <c r="A12" s="7" t="s">
        <v>77</v>
      </c>
      <c r="B12" s="7" t="s">
        <v>78</v>
      </c>
      <c r="C12" s="7" t="s">
        <v>104</v>
      </c>
      <c r="D12" s="7" t="s">
        <v>105</v>
      </c>
      <c r="E12" s="7" t="s">
        <v>103</v>
      </c>
      <c r="F12" s="7" t="s">
        <v>82</v>
      </c>
      <c r="G12" s="7">
        <v>10100</v>
      </c>
      <c r="H12" s="7" t="s">
        <v>83</v>
      </c>
      <c r="I12" s="7">
        <v>0.61</v>
      </c>
      <c r="J12" s="7">
        <v>6161</v>
      </c>
      <c r="K12" s="12"/>
    </row>
    <row r="13" s="3" customFormat="1" customHeight="1" spans="1:11">
      <c r="A13" s="7" t="s">
        <v>77</v>
      </c>
      <c r="B13" s="7" t="s">
        <v>78</v>
      </c>
      <c r="C13" s="7" t="s">
        <v>100</v>
      </c>
      <c r="D13" s="7" t="s">
        <v>101</v>
      </c>
      <c r="E13" s="7" t="s">
        <v>103</v>
      </c>
      <c r="F13" s="7" t="s">
        <v>82</v>
      </c>
      <c r="G13" s="7">
        <v>8585</v>
      </c>
      <c r="H13" s="7" t="s">
        <v>83</v>
      </c>
      <c r="I13" s="7">
        <v>0.41</v>
      </c>
      <c r="J13" s="7">
        <v>3519.85</v>
      </c>
      <c r="K13" s="12"/>
    </row>
    <row r="14" s="3" customFormat="1" customHeight="1" spans="1:11">
      <c r="A14" s="7" t="s">
        <v>77</v>
      </c>
      <c r="B14" s="7" t="s">
        <v>78</v>
      </c>
      <c r="C14" s="7" t="s">
        <v>84</v>
      </c>
      <c r="D14" s="7" t="s">
        <v>106</v>
      </c>
      <c r="E14" s="7" t="s">
        <v>103</v>
      </c>
      <c r="F14" s="7" t="s">
        <v>99</v>
      </c>
      <c r="G14" s="7">
        <v>16362</v>
      </c>
      <c r="H14" s="7" t="s">
        <v>83</v>
      </c>
      <c r="I14" s="7">
        <v>1.176</v>
      </c>
      <c r="J14" s="7">
        <v>19241.712</v>
      </c>
      <c r="K14" s="12"/>
    </row>
    <row r="15" s="3" customFormat="1" customHeight="1" spans="1:11">
      <c r="A15" s="7" t="s">
        <v>77</v>
      </c>
      <c r="B15" s="7" t="s">
        <v>78</v>
      </c>
      <c r="C15" s="7" t="s">
        <v>104</v>
      </c>
      <c r="D15" s="7" t="s">
        <v>105</v>
      </c>
      <c r="E15" s="7" t="s">
        <v>103</v>
      </c>
      <c r="F15" s="7" t="s">
        <v>99</v>
      </c>
      <c r="G15" s="7">
        <v>40973</v>
      </c>
      <c r="H15" s="7" t="s">
        <v>83</v>
      </c>
      <c r="I15" s="7">
        <v>1.206</v>
      </c>
      <c r="J15" s="7">
        <v>49413.438</v>
      </c>
      <c r="K15" s="11"/>
    </row>
    <row r="16" s="3" customFormat="1" customHeight="1" spans="1:11">
      <c r="A16" s="7" t="s">
        <v>77</v>
      </c>
      <c r="B16" s="7" t="s">
        <v>78</v>
      </c>
      <c r="C16" s="7" t="s">
        <v>104</v>
      </c>
      <c r="D16" s="7" t="s">
        <v>105</v>
      </c>
      <c r="E16" s="7" t="s">
        <v>107</v>
      </c>
      <c r="F16" s="7" t="s">
        <v>99</v>
      </c>
      <c r="G16" s="7">
        <v>10100</v>
      </c>
      <c r="H16" s="7" t="s">
        <v>83</v>
      </c>
      <c r="I16" s="7">
        <v>1.206</v>
      </c>
      <c r="J16" s="7">
        <v>12180.6</v>
      </c>
      <c r="K16" s="9">
        <v>7</v>
      </c>
    </row>
    <row r="17" customHeight="1" spans="1:11">
      <c r="A17" s="7" t="s">
        <v>77</v>
      </c>
      <c r="B17" s="7" t="s">
        <v>78</v>
      </c>
      <c r="C17" s="7" t="s">
        <v>108</v>
      </c>
      <c r="D17" s="7" t="s">
        <v>109</v>
      </c>
      <c r="E17" s="7" t="s">
        <v>110</v>
      </c>
      <c r="F17" s="7" t="s">
        <v>87</v>
      </c>
      <c r="G17" s="7">
        <v>10100</v>
      </c>
      <c r="H17" s="7" t="s">
        <v>83</v>
      </c>
      <c r="I17" s="7">
        <v>1.488</v>
      </c>
      <c r="J17" s="7">
        <v>15028.8</v>
      </c>
      <c r="K17" s="9">
        <v>8</v>
      </c>
    </row>
    <row r="18" customHeight="1" spans="10:10">
      <c r="J18" s="6">
        <f>SUM(J2:J17)</f>
        <v>224157.22</v>
      </c>
    </row>
  </sheetData>
  <autoFilter xmlns:etc="http://www.wps.cn/officeDocument/2017/etCustomData" ref="A1:K17" etc:filterBottomFollowUsedRange="0">
    <extLst/>
  </autoFilter>
  <mergeCells count="3">
    <mergeCell ref="K4:K5"/>
    <mergeCell ref="K6:K9"/>
    <mergeCell ref="K11:K15"/>
  </mergeCells>
  <dataValidations count="1">
    <dataValidation type="list" allowBlank="1" showInputMessage="1" showErrorMessage="1" sqref="B1:B17">
      <formula1>"内销（面料）,内销（辅料）,加工费,外销（成衣）, 外销（面辅料）,内销（成衣）,费用"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8.6开票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2025-08-18T09:47:23Z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BC6DA3A2A60A4D408000891BA9D10769</vt:lpwstr>
  </property>
  <property fmtid="{D5CDD505-2E9C-101B-9397-08002B2CF9AE}" pid="4" name="KSOReadingLayout">
    <vt:bool>false</vt:bool>
  </property>
</Properties>
</file>