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国内做货-人民币" sheetId="25" r:id="rId1"/>
    <sheet name="国外做货-美金" sheetId="26" r:id="rId2"/>
  </sheets>
  <definedNames>
    <definedName name="_xlnm._FilterDatabase" localSheetId="0" hidden="1">'国内做货-人民币'!$B$1:$I$14</definedName>
    <definedName name="_xlnm._FilterDatabase" localSheetId="1" hidden="1">'国外做货-美金'!$B$1:$I$228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<sst xmlns="http://schemas.openxmlformats.org/spreadsheetml/2006/main" count="384" uniqueCount="151">
  <si>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</si>
  <si>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</si>
  <si>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</si>
  <si>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</si>
  <si>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</si>
  <si>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</si>
  <si>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</si>
  <si>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</si>
  <si>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</si>
  <si>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</si>
  <si>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Kate</t>
  </si>
  <si>
    <t>RRNBSK610
工厂：三马</t>
  </si>
  <si>
    <t xml:space="preserve"> 6080-707-800/812  MINIDO 
Made in China 女下装裙子
翻单1</t>
  </si>
  <si>
    <t>白色吊牌HPBCRFI001-60*95mm-RFID LOGO</t>
  </si>
  <si>
    <t>黑色 吊绳 MRBCGEN004-320*1.5mm</t>
  </si>
  <si>
    <t>白色缎带洗标CLBCGEN003*4页-60*25mm（加页码）</t>
  </si>
  <si>
    <t>白色缎带空白标 BKKBXM24002（60*25mm）</t>
  </si>
  <si>
    <t>白色RFID织标WLBCRFI013-65*19mm</t>
  </si>
  <si>
    <t>RRNBSK619
工厂：三马</t>
  </si>
  <si>
    <t xml:space="preserve"> 6080-707-800/812  MINIDO 
Made in China 女下装裙子
翻单2</t>
  </si>
  <si>
    <t>83535</t>
  </si>
  <si>
    <t>RRNBSK631
工厂：星之浩</t>
  </si>
  <si>
    <t>6084-707-812 FLORIDA
Made in China 女下装裙子
补单1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</si>
  <si>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</si>
  <si>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RRNBSK437-2
工厂：乐维斯</t>
  </si>
  <si>
    <t>BUNUELO  5104-747-700/800/812
Made in Cambodia 女士长裤</t>
  </si>
  <si>
    <t>白色吊牌HPBCRFI001-60*95mm-RFID LOGO（重做）</t>
  </si>
  <si>
    <t>白色缎带洗标CLBCGEN003*4页-60*25mm</t>
  </si>
  <si>
    <t>白色织标WLBCGEN017（05B）-65*19mm</t>
  </si>
  <si>
    <t>RRNBSK437-3
工厂：乐维斯</t>
  </si>
  <si>
    <t>BUNUELO  5104-787-700/800/812
Made in Cambodia 女士长裤</t>
  </si>
  <si>
    <t>80813</t>
  </si>
  <si>
    <t>RRNBSK504</t>
  </si>
  <si>
    <t>5112-747-800/700/514  MALAGA
Made in Cambodia 女下装裤子</t>
  </si>
  <si>
    <t>腰卡BOOTCUT（BKYK25001）-88*82mm</t>
  </si>
  <si>
    <t>80815</t>
  </si>
  <si>
    <t>RRNBSK505</t>
  </si>
  <si>
    <t>5112-787-800/700/514  MALAGA
Made in Cambodia 女下装裤子</t>
  </si>
  <si>
    <t>RRNBSK506
工厂：依洲
乐维斯</t>
  </si>
  <si>
    <t>GRISELDA 0102-741-711/401
Made in Cambodia 女士长裤
加单12</t>
  </si>
  <si>
    <t>黄色RFID箱贴BKSKR24016-100*200mm（依洲）</t>
  </si>
  <si>
    <t>黄色RFID箱贴BKSKR24016-100*200mm（乐维斯）</t>
  </si>
  <si>
    <t>白色RFID织标WLBCRFI015-65*19mm</t>
  </si>
  <si>
    <t>RRNBSK517
工厂：依洲</t>
  </si>
  <si>
    <t>GRISELDA 0102-741-401/605
Made in Cambodia 女士长裤
加单4  补单2</t>
  </si>
  <si>
    <t>白色缎带洗标CLBCGEN003*4页-60*25mm（605色）</t>
  </si>
  <si>
    <t>白色吊牌HPBCRFI001-60*95mm-RFID LOGO（605色）</t>
  </si>
  <si>
    <t>25598/25660/ 25938 /25092
补差数</t>
  </si>
  <si>
    <t>RRNBSK520
工厂：依洲
乐维斯</t>
  </si>
  <si>
    <t>GRISELDA 0102-741-711/401/605
Made in Cambodia 女士长裤
加单12补单</t>
  </si>
  <si>
    <t>RRNBSK522
工厂：乐维斯</t>
  </si>
  <si>
    <t>GRISELDA 0102-741-401
Made in Cambodia 女士长裤
加单7  补单</t>
  </si>
  <si>
    <t>白色缎带洗标CLBCGEN003*4页-60*25mm（401色）</t>
  </si>
  <si>
    <t>RRNBSK534
工厂：依洲
乐维斯</t>
  </si>
  <si>
    <t>GRISELDA 0102-741-605
Made in Cambodia 女士长裤
加单13</t>
  </si>
  <si>
    <t>81858/82482</t>
  </si>
  <si>
    <t>RRNBSK550
800色工厂：新云峰
700/514色工厂：金太阳</t>
  </si>
  <si>
    <t>5112-741-800/700/514  MALAGA
Made in Cambodia 女下装裤子
加单1</t>
  </si>
  <si>
    <t>82519/82520</t>
  </si>
  <si>
    <t>RRNBSK554
工厂：乐维斯</t>
  </si>
  <si>
    <t>BUNUELO  5104-787-700/800/812
Made in Cambodia 女士长裤
ASOS/ZALA</t>
  </si>
  <si>
    <t>白色吊牌HPBCRFI001-60*95mm-RFID LOGO-ASOS/ZALA</t>
  </si>
  <si>
    <t>ASOS贴纸101.6*38.1mm（热胶）BKSKR24011</t>
  </si>
  <si>
    <t>白色缎带芯片洗标CLBCRFI001-60*25mm</t>
  </si>
  <si>
    <t>RRNBSK570
工厂：乐维斯</t>
  </si>
  <si>
    <t>BUNUELO  5104-787-700/800/812
Made in Cambodia 女士长裤
翻单2</t>
  </si>
  <si>
    <t>78482/78483/78820/78821
79097/79592</t>
  </si>
  <si>
    <t>RRNBSK437-1
工厂：乐维斯</t>
  </si>
  <si>
    <t>BUNUELO  5104-741-700/800/812
Made in Cambodia 女士长裤</t>
  </si>
  <si>
    <t>配比装胶带贴纸  BKSKR24014</t>
  </si>
  <si>
    <t xml:space="preserve">79239
79240，79449，79450
79451/79452
79453/79454
79457/79458
79459/79460
</t>
  </si>
  <si>
    <t>RRNBSK458
800色工厂：柬埔寨三兴
700棕色+514军绿色工厂：柬埔寨金太阳</t>
  </si>
  <si>
    <t>5112-741-800/700/514  MALAGA
Made in Cambodia 女下装裤子</t>
  </si>
  <si>
    <t>80709/80710/
80711/80712/
80713</t>
  </si>
  <si>
    <t>RRNBSK501
工厂：乐维斯</t>
  </si>
  <si>
    <t>BUNUELO  5104-741-700/800/812
Made in Cambodia 女士长裤
翻单1</t>
  </si>
  <si>
    <t>RRNBSK533
工厂：乐维斯</t>
  </si>
  <si>
    <t>BUNUELO  5104-741-800/812
Made in Cambodia 女士长裤
翻单2</t>
  </si>
  <si>
    <t>82517/82518</t>
  </si>
  <si>
    <t>RRNBSK553
工厂：乐维斯</t>
  </si>
  <si>
    <t>BUNUELO  5104-747-700/800/812
Made in Cambodia 女士长裤
ASOS/ZALA</t>
  </si>
  <si>
    <t>RRNBSK558
工厂：依洲/乐维斯</t>
  </si>
  <si>
    <t>GRISELDA 0102-741-605/401
Made in Cambodia 女士长裤
加单14</t>
  </si>
  <si>
    <t>RRNBSK560
工厂：乐维斯</t>
  </si>
  <si>
    <t>BUNUELO  5104-741-700/800/812
Made in Cambodia 女士长裤
翻单3</t>
  </si>
  <si>
    <t>82864/83279</t>
  </si>
  <si>
    <t>RRNBSK567
工厂：依洲</t>
  </si>
  <si>
    <t>BUNUELO  5104-742-812
Made in Cambodia 女士长裤</t>
  </si>
  <si>
    <t>82989/83280</t>
  </si>
  <si>
    <t>RRNBSK568
工厂：依洲</t>
  </si>
  <si>
    <t>BUNUELO  5104-742-812
Made in Cambodia 女士长裤
翻单1</t>
  </si>
  <si>
    <t>RRNBSK569
工厂：乐维斯</t>
  </si>
  <si>
    <t>BUNUELO  5104-747-700/800/812
Made in Cambodia 女士长裤
翻单2</t>
  </si>
  <si>
    <t>RRNBSK571
工厂：乐维斯</t>
  </si>
  <si>
    <t>BUNUELO  5104-741-700/800
Made in Cambodia 女士长裤
翻单4</t>
  </si>
  <si>
    <t>82973</t>
  </si>
  <si>
    <t>RRNBSK574
工厂：700+514：金太阳
800：新云峰</t>
  </si>
  <si>
    <t>5112-747-800/700/514  MALAGA
Made in Cambodia 女下装裤子
加单1</t>
  </si>
  <si>
    <t>82974</t>
  </si>
  <si>
    <t>RRNBSK575
工厂：700+514：金太阳
800：新云峰</t>
  </si>
  <si>
    <t>5112-787-800/700/514  MALAGA
Made in Cambodia 女下装裤子
加单1</t>
  </si>
  <si>
    <t>81061</t>
  </si>
  <si>
    <t>RRNBSK576
工厂：新云峰</t>
  </si>
  <si>
    <t>5112-747-810 MALAGA
Made in Cambodia 女下装裤子
加单2</t>
  </si>
  <si>
    <t>81062</t>
  </si>
  <si>
    <t>RRNBSK577
工厂：新云峰</t>
  </si>
  <si>
    <t>5112-787-810  MALAGA
Made in Cambodia 女下装裤子
加单2</t>
  </si>
  <si>
    <t>81060/83048</t>
  </si>
  <si>
    <t>RRNBSK578
工厂：新云峰</t>
  </si>
  <si>
    <t>5112-741-810  MALAGA
Made in Cambodia 女下装裤子
加单2</t>
  </si>
  <si>
    <t>82749</t>
  </si>
  <si>
    <t>RRNBSK579
工厂：歆玥</t>
  </si>
  <si>
    <t>6084-741-812 FLORIDA
Made in Cambodia 女下装裙子</t>
  </si>
  <si>
    <t>白色缎带洗标CLBCGEN003*5页-60*25mm（加页码）</t>
  </si>
  <si>
    <t>RRNBSK580
工厂：依洲/乐维斯</t>
  </si>
  <si>
    <t>GRISELDA 0102-741-605/401
Made in Cambodia 女士长裤
调整配比补数  加单15</t>
  </si>
  <si>
    <t>83282/83283
83285/83287
83289/83295</t>
  </si>
  <si>
    <t>RRNBSK584
工厂：700+514：金太阳
800：新云峰</t>
  </si>
  <si>
    <t>5112-741-514/800/700  MALAGA
Made in Cambodia 女下装裤子
配比加单1</t>
  </si>
  <si>
    <t>83268/83271/83272/83273/83275/83277/83279/83280</t>
  </si>
  <si>
    <t>RRNBSK586
工厂：乐维斯</t>
  </si>
  <si>
    <t>5104-741-800/700/812
Made in Cambodia 女下装裤子
配比贴纸</t>
  </si>
  <si>
    <t>83384/83385/83388/83389</t>
  </si>
  <si>
    <t>RRNBSK590
工厂：700+514：金太阳
800：新云峰/三兴</t>
  </si>
  <si>
    <t>5112-741-514/800/700  MALAGA
Made in Cambodia 女下装裤子
配比加单2</t>
  </si>
  <si>
    <t>83388</t>
  </si>
  <si>
    <t>RRNBSK608
工厂：新云峰</t>
  </si>
  <si>
    <t>5112-741-800  MALAGA
Made in Cambodia 女下装裤子
补单2</t>
  </si>
  <si>
    <t>RRNBSK612
工厂：依洲</t>
  </si>
  <si>
    <t>GRISELDA 0102-741-605/401
Made in Cambodia 女士长裤
补单3</t>
  </si>
  <si>
    <t>RRNBSK625
工厂：三兴</t>
  </si>
  <si>
    <t>5112-787-800  MALAGA
Made in Cambodia 女下装裤子
补单1</t>
  </si>
  <si>
    <t>RRNBSK629
工厂：金太阳</t>
  </si>
  <si>
    <t>5112-747-514 /700 MALAGA
Made in Cambodia 女下装裤子
加单1  补单1</t>
  </si>
  <si>
    <t>白色缎带洗标CLBCGEN003*4页-60*25mm（加页码）514色</t>
  </si>
  <si>
    <t>白色缎带洗标CLBCGEN003*4页-60*25mm（加页码）700色32码</t>
  </si>
  <si>
    <t>RRNBSK630
工厂：乐维斯</t>
  </si>
  <si>
    <t>BUNUELO  5104-741-700/800
Made in Cambodia 女士长裤
补单1</t>
  </si>
  <si>
    <t>RRNBSK632
工厂：金太阳</t>
  </si>
  <si>
    <t>5112-747-514 /700 MALAGA
Made in Cambodia 女下装裤子
加单1  补单2</t>
  </si>
  <si>
    <t>RRNBSK637
工厂：乐维斯</t>
  </si>
  <si>
    <t>GRISELDA 0102-741-401
Made in Cambodia 女士长裤
补单4</t>
  </si>
  <si>
    <t>RRNBSK638
工厂：金太阳</t>
  </si>
  <si>
    <t>5112-787-700  MALAGA
Made in Cambodia 女下装裤子
补单2</t>
  </si>
  <si>
    <t>RRNBSK647
工厂：新云峰</t>
  </si>
  <si>
    <t>5112-741-800  MALAGA
Made in Cambodia 女下装裤子
补单4</t>
  </si>
  <si>
    <t>白色缎带洗标CLBCGEN003*4页-60*25mm（加页码）800色</t>
  </si>
  <si>
    <t>转美金付款</t>
  </si>
  <si>
    <t>小顾产地错误返工费</t>
  </si>
  <si>
    <t>扣小顾的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</si>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</sst>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horizontal="center" vertical="center"/>
    </xf>
    <xf numFmtId="0" fontId="28" fillId="0" borderId="0">
      <alignment horizontal="center" vertical="center"/>
    </xf>
    <xf numFmtId="0" fontId="28" fillId="0" borderId="0">
      <alignment horizontal="center"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horizontal="center" vertical="center"/>
    </xf>
  </cellStyleXfs>
  <cellXfs count="69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14" fontId="0" fillId="0" borderId="4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vertical="center" wrapText="1"/>
    </xf>
    <xf numFmtId="14" fontId="0" fillId="0" borderId="3" xfId="0" applyNumberFormat="1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 wrapText="1"/>
    </xf>
    <xf numFmtId="14" fontId="0" fillId="3" borderId="5" xfId="0" applyNumberForma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0" fillId="3" borderId="0" xfId="0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0" fillId="0" borderId="0" xfId="0" applyNumberFormat="1" applyFill="1">
      <alignment vertical="center"/>
    </xf>
    <xf numFmtId="0" fontId="0" fillId="0" borderId="3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D9D9D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pane ySplit="2" topLeftCell="A3" activePane="bottomLeft" state="frozen"/>
      <selection/>
      <selection pane="bottomLeft" activeCell="H22" sqref="H22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7.4545454545455" style="1" customWidth="1"/>
    <col min="5" max="5" width="31.8545454545455" style="1" customWidth="1"/>
    <col min="6" max="6" width="52.9636363636364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36"/>
    </row>
    <row r="2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9" t="s">
        <v>9</v>
      </c>
    </row>
    <row r="3" customHeight="1" spans="1:9">
      <c r="A3" s="10">
        <v>45842</v>
      </c>
      <c r="B3" s="23">
        <v>45852</v>
      </c>
      <c r="C3" s="64" t="s">
        <v>10</v>
      </c>
      <c r="D3" s="38" t="s">
        <v>11</v>
      </c>
      <c r="E3" s="14" t="s">
        <v>12</v>
      </c>
      <c r="F3" s="14" t="s">
        <v>13</v>
      </c>
      <c r="G3" s="15">
        <v>8000</v>
      </c>
      <c r="H3" s="15">
        <v>0.35</v>
      </c>
      <c r="I3" s="67">
        <f t="shared" ref="I3:I13" si="0">G3*H3</f>
        <v>2800</v>
      </c>
    </row>
    <row r="4" customHeight="1" spans="1:9">
      <c r="A4" s="10"/>
      <c r="B4" s="35"/>
      <c r="C4" s="64"/>
      <c r="D4" s="65"/>
      <c r="E4" s="14"/>
      <c r="F4" s="15" t="s">
        <v>14</v>
      </c>
      <c r="G4" s="15">
        <v>8000</v>
      </c>
      <c r="H4" s="15"/>
      <c r="I4" s="67">
        <f t="shared" si="0"/>
        <v>0</v>
      </c>
    </row>
    <row r="5" customHeight="1" spans="1:9">
      <c r="A5" s="10"/>
      <c r="B5" s="23">
        <v>45845</v>
      </c>
      <c r="C5" s="64"/>
      <c r="D5" s="65"/>
      <c r="E5" s="14"/>
      <c r="F5" s="15" t="s">
        <v>15</v>
      </c>
      <c r="G5" s="15">
        <f>8000*4</f>
        <v>32000</v>
      </c>
      <c r="H5" s="15">
        <v>0.042</v>
      </c>
      <c r="I5" s="67">
        <f t="shared" si="0"/>
        <v>1344</v>
      </c>
    </row>
    <row r="6" customHeight="1" spans="1:9">
      <c r="A6" s="10"/>
      <c r="B6" s="26"/>
      <c r="C6" s="64"/>
      <c r="D6" s="65"/>
      <c r="E6" s="14"/>
      <c r="F6" s="15" t="s">
        <v>16</v>
      </c>
      <c r="G6" s="15">
        <v>8000</v>
      </c>
      <c r="H6" s="15">
        <v>0.027</v>
      </c>
      <c r="I6" s="67">
        <f t="shared" si="0"/>
        <v>216</v>
      </c>
    </row>
    <row r="7" customHeight="1" spans="1:9">
      <c r="A7" s="10"/>
      <c r="B7" s="35"/>
      <c r="C7" s="64"/>
      <c r="D7" s="65"/>
      <c r="E7" s="14"/>
      <c r="F7" s="14" t="s">
        <v>17</v>
      </c>
      <c r="G7" s="15">
        <v>8000</v>
      </c>
      <c r="H7" s="15">
        <v>0.85</v>
      </c>
      <c r="I7" s="67">
        <f t="shared" si="0"/>
        <v>6800</v>
      </c>
    </row>
    <row r="8" customHeight="1" spans="1:9">
      <c r="A8" s="10">
        <v>45847</v>
      </c>
      <c r="B8" s="23">
        <v>45859</v>
      </c>
      <c r="C8" s="64" t="s">
        <v>10</v>
      </c>
      <c r="D8" s="38" t="s">
        <v>18</v>
      </c>
      <c r="E8" s="14" t="s">
        <v>19</v>
      </c>
      <c r="F8" s="14" t="s">
        <v>13</v>
      </c>
      <c r="G8" s="15">
        <v>11922</v>
      </c>
      <c r="H8" s="15">
        <v>0.35</v>
      </c>
      <c r="I8" s="67">
        <f t="shared" si="0"/>
        <v>4172.7</v>
      </c>
    </row>
    <row r="9" customHeight="1" spans="1:9">
      <c r="A9" s="10"/>
      <c r="B9" s="35"/>
      <c r="C9" s="64"/>
      <c r="D9" s="65"/>
      <c r="E9" s="14"/>
      <c r="F9" s="15" t="s">
        <v>14</v>
      </c>
      <c r="G9" s="15">
        <v>11922</v>
      </c>
      <c r="H9" s="15"/>
      <c r="I9" s="67">
        <f t="shared" si="0"/>
        <v>0</v>
      </c>
    </row>
    <row r="10" customHeight="1" spans="1:9">
      <c r="A10" s="10"/>
      <c r="B10" s="23">
        <v>45852</v>
      </c>
      <c r="C10" s="64"/>
      <c r="D10" s="65"/>
      <c r="E10" s="14"/>
      <c r="F10" s="15" t="s">
        <v>15</v>
      </c>
      <c r="G10" s="15">
        <f>11922*4</f>
        <v>47688</v>
      </c>
      <c r="H10" s="15">
        <v>0.042</v>
      </c>
      <c r="I10" s="67">
        <f t="shared" si="0"/>
        <v>2002.896</v>
      </c>
    </row>
    <row r="11" customHeight="1" spans="1:9">
      <c r="A11" s="10"/>
      <c r="B11" s="26"/>
      <c r="C11" s="64"/>
      <c r="D11" s="65"/>
      <c r="E11" s="14"/>
      <c r="F11" s="15" t="s">
        <v>16</v>
      </c>
      <c r="G11" s="15">
        <v>11922</v>
      </c>
      <c r="H11" s="15">
        <v>0.027</v>
      </c>
      <c r="I11" s="67">
        <f t="shared" si="0"/>
        <v>321.894</v>
      </c>
    </row>
    <row r="12" customHeight="1" spans="1:9">
      <c r="A12" s="10"/>
      <c r="B12" s="66">
        <v>45853</v>
      </c>
      <c r="C12" s="64"/>
      <c r="D12" s="65"/>
      <c r="E12" s="14"/>
      <c r="F12" s="14" t="s">
        <v>17</v>
      </c>
      <c r="G12" s="15">
        <v>11922</v>
      </c>
      <c r="H12" s="15">
        <v>0.85</v>
      </c>
      <c r="I12" s="67">
        <f t="shared" si="0"/>
        <v>10133.7</v>
      </c>
    </row>
    <row r="13" ht="37" customHeight="1" spans="1:9">
      <c r="A13" s="10">
        <v>45852</v>
      </c>
      <c r="B13" s="10">
        <v>45853</v>
      </c>
      <c r="C13" s="24" t="s">
        <v>20</v>
      </c>
      <c r="D13" s="25" t="s">
        <v>21</v>
      </c>
      <c r="E13" s="14" t="s">
        <v>22</v>
      </c>
      <c r="F13" s="14" t="s">
        <v>17</v>
      </c>
      <c r="G13" s="15">
        <v>763</v>
      </c>
      <c r="H13" s="15">
        <v>0.85</v>
      </c>
      <c r="I13" s="67">
        <f t="shared" si="0"/>
        <v>648.55</v>
      </c>
    </row>
    <row r="14" customHeight="1" spans="9:9">
      <c r="I14" s="68">
        <f>SUM(I3:I13)</f>
        <v>28439.74</v>
      </c>
    </row>
  </sheetData>
  <autoFilter xmlns:etc="http://www.wps.cn/officeDocument/2017/etCustomData" ref="B1:I14" etc:filterBottomFollowUsedRange="0">
    <extLst/>
  </autoFilter>
  <mergeCells count="15">
    <mergeCell ref="A1:I1"/>
    <mergeCell ref="A3:A7"/>
    <mergeCell ref="A8:A12"/>
    <mergeCell ref="B3:B4"/>
    <mergeCell ref="B5:B7"/>
    <mergeCell ref="B8:B9"/>
    <mergeCell ref="B10:B11"/>
    <mergeCell ref="C3:C7"/>
    <mergeCell ref="C8:C12"/>
    <mergeCell ref="D3:D7"/>
    <mergeCell ref="D8:D12"/>
    <mergeCell ref="E3:E7"/>
    <mergeCell ref="E8:E12"/>
    <mergeCell ref="H3:H4"/>
    <mergeCell ref="H8:H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1"/>
  <sheetViews>
    <sheetView tabSelected="1" zoomScale="85" zoomScaleNormal="85" workbookViewId="0">
      <pane ySplit="2" topLeftCell="A211" activePane="bottomLeft" state="frozen"/>
      <selection/>
      <selection pane="bottomLeft" activeCell="K222" sqref="K222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21.4909090909091" style="1" customWidth="1"/>
    <col min="5" max="5" width="36.7272727272727" style="1" customWidth="1"/>
    <col min="6" max="6" width="58.9181818181818" style="1" customWidth="1"/>
    <col min="7" max="8" width="11" style="1" customWidth="1"/>
    <col min="9" max="9" width="14.9090909090909" style="2" customWidth="1"/>
    <col min="10" max="10" width="17.3636363636364" style="1" customWidth="1"/>
    <col min="11" max="11" width="24.2636363636364" style="1" customWidth="1"/>
    <col min="12" max="16384" width="8.72727272727273" style="1"/>
  </cols>
  <sheetData>
    <row r="1" ht="14" customHeight="1" spans="1:9">
      <c r="A1" s="3" t="s">
        <v>0</v>
      </c>
      <c r="B1" s="4"/>
      <c r="C1" s="4"/>
      <c r="D1" s="4"/>
      <c r="E1" s="4"/>
      <c r="F1" s="4"/>
      <c r="G1" s="4"/>
      <c r="H1" s="4"/>
      <c r="I1" s="36"/>
    </row>
    <row r="2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9" t="s">
        <v>23</v>
      </c>
    </row>
    <row r="3" customHeight="1" spans="1:9">
      <c r="A3" s="10">
        <v>45777</v>
      </c>
      <c r="B3" s="11">
        <v>45797</v>
      </c>
      <c r="C3" s="12">
        <v>78486</v>
      </c>
      <c r="D3" s="13" t="s">
        <v>24</v>
      </c>
      <c r="E3" s="14" t="s">
        <v>25</v>
      </c>
      <c r="F3" s="14" t="s">
        <v>13</v>
      </c>
      <c r="G3" s="15">
        <v>5000</v>
      </c>
      <c r="H3" s="16">
        <v>0.04</v>
      </c>
      <c r="I3" s="37">
        <f>G3*H3</f>
        <v>200</v>
      </c>
    </row>
    <row r="4" customHeight="1" spans="1:9">
      <c r="A4" s="10"/>
      <c r="B4" s="11"/>
      <c r="C4" s="17"/>
      <c r="D4" s="18"/>
      <c r="E4" s="14"/>
      <c r="F4" s="15" t="s">
        <v>14</v>
      </c>
      <c r="G4" s="15">
        <v>5000</v>
      </c>
      <c r="H4" s="19"/>
      <c r="I4" s="37">
        <f t="shared" ref="I4:I67" si="0">G4*H4</f>
        <v>0</v>
      </c>
    </row>
    <row r="5" customHeight="1" spans="1:9">
      <c r="A5" s="10"/>
      <c r="B5" s="20">
        <v>45825</v>
      </c>
      <c r="C5" s="17"/>
      <c r="D5" s="18"/>
      <c r="E5" s="14"/>
      <c r="F5" s="14" t="s">
        <v>26</v>
      </c>
      <c r="G5" s="15">
        <v>5000</v>
      </c>
      <c r="H5" s="21">
        <v>0.03</v>
      </c>
      <c r="I5" s="37">
        <f t="shared" si="0"/>
        <v>150</v>
      </c>
    </row>
    <row r="6" customHeight="1" spans="1:9">
      <c r="A6" s="10"/>
      <c r="B6" s="20">
        <v>45805</v>
      </c>
      <c r="C6" s="17"/>
      <c r="D6" s="18"/>
      <c r="E6" s="14"/>
      <c r="F6" s="15" t="s">
        <v>27</v>
      </c>
      <c r="G6" s="15">
        <f>5000*4</f>
        <v>20000</v>
      </c>
      <c r="H6" s="15">
        <v>0.0065</v>
      </c>
      <c r="I6" s="37">
        <f t="shared" si="0"/>
        <v>130</v>
      </c>
    </row>
    <row r="7" customHeight="1" spans="1:9">
      <c r="A7" s="10"/>
      <c r="B7" s="22">
        <v>45803</v>
      </c>
      <c r="C7" s="17"/>
      <c r="D7" s="18"/>
      <c r="E7" s="14"/>
      <c r="F7" s="14" t="s">
        <v>28</v>
      </c>
      <c r="G7" s="15">
        <v>5000</v>
      </c>
      <c r="H7" s="15">
        <v>0.023</v>
      </c>
      <c r="I7" s="37">
        <f t="shared" si="0"/>
        <v>115</v>
      </c>
    </row>
    <row r="8" customHeight="1" spans="1:9">
      <c r="A8" s="10">
        <v>45777</v>
      </c>
      <c r="B8" s="11">
        <v>45797</v>
      </c>
      <c r="C8" s="12">
        <v>78754</v>
      </c>
      <c r="D8" s="13" t="s">
        <v>29</v>
      </c>
      <c r="E8" s="14" t="s">
        <v>30</v>
      </c>
      <c r="F8" s="14" t="s">
        <v>13</v>
      </c>
      <c r="G8" s="15">
        <v>4000</v>
      </c>
      <c r="H8" s="16">
        <v>0.04</v>
      </c>
      <c r="I8" s="37">
        <f t="shared" si="0"/>
        <v>160</v>
      </c>
    </row>
    <row r="9" customHeight="1" spans="1:9">
      <c r="A9" s="10"/>
      <c r="B9" s="11"/>
      <c r="C9" s="17"/>
      <c r="D9" s="18"/>
      <c r="E9" s="14"/>
      <c r="F9" s="15" t="s">
        <v>14</v>
      </c>
      <c r="G9" s="15">
        <v>4000</v>
      </c>
      <c r="H9" s="19"/>
      <c r="I9" s="37">
        <f t="shared" si="0"/>
        <v>0</v>
      </c>
    </row>
    <row r="10" customHeight="1" spans="1:9">
      <c r="A10" s="10"/>
      <c r="B10" s="20">
        <v>45820</v>
      </c>
      <c r="C10" s="17"/>
      <c r="D10" s="18"/>
      <c r="E10" s="14"/>
      <c r="F10" s="14" t="s">
        <v>26</v>
      </c>
      <c r="G10" s="15">
        <v>4000</v>
      </c>
      <c r="H10" s="21">
        <v>0.03</v>
      </c>
      <c r="I10" s="37">
        <f t="shared" si="0"/>
        <v>120</v>
      </c>
    </row>
    <row r="11" customHeight="1" spans="1:9">
      <c r="A11" s="10"/>
      <c r="B11" s="20">
        <v>45805</v>
      </c>
      <c r="C11" s="17"/>
      <c r="D11" s="18"/>
      <c r="E11" s="14"/>
      <c r="F11" s="15" t="s">
        <v>27</v>
      </c>
      <c r="G11" s="15">
        <f>4000*4</f>
        <v>16000</v>
      </c>
      <c r="H11" s="15">
        <v>0.0065</v>
      </c>
      <c r="I11" s="37">
        <f t="shared" si="0"/>
        <v>104</v>
      </c>
    </row>
    <row r="12" customHeight="1" spans="1:9">
      <c r="A12" s="10"/>
      <c r="B12" s="22">
        <v>45803</v>
      </c>
      <c r="C12" s="17"/>
      <c r="D12" s="18"/>
      <c r="E12" s="14"/>
      <c r="F12" s="14" t="s">
        <v>28</v>
      </c>
      <c r="G12" s="15">
        <v>4000</v>
      </c>
      <c r="H12" s="15">
        <v>0.023</v>
      </c>
      <c r="I12" s="37">
        <f t="shared" si="0"/>
        <v>92</v>
      </c>
    </row>
    <row r="13" customHeight="1" spans="1:9">
      <c r="A13" s="10">
        <v>45794</v>
      </c>
      <c r="B13" s="23">
        <v>45832</v>
      </c>
      <c r="C13" s="24" t="s">
        <v>31</v>
      </c>
      <c r="D13" s="25" t="s">
        <v>32</v>
      </c>
      <c r="E13" s="14" t="s">
        <v>33</v>
      </c>
      <c r="F13" s="14" t="s">
        <v>13</v>
      </c>
      <c r="G13" s="15">
        <v>4500</v>
      </c>
      <c r="H13" s="15">
        <v>0.04</v>
      </c>
      <c r="I13" s="37">
        <f t="shared" si="0"/>
        <v>180</v>
      </c>
    </row>
    <row r="14" customHeight="1" spans="1:9">
      <c r="A14" s="10"/>
      <c r="B14" s="26"/>
      <c r="C14" s="27"/>
      <c r="D14" s="28"/>
      <c r="E14" s="14"/>
      <c r="F14" s="15" t="s">
        <v>14</v>
      </c>
      <c r="G14" s="15">
        <v>4500</v>
      </c>
      <c r="H14" s="15"/>
      <c r="I14" s="37">
        <f t="shared" si="0"/>
        <v>0</v>
      </c>
    </row>
    <row r="15" customHeight="1" spans="1:9">
      <c r="A15" s="10"/>
      <c r="B15" s="26"/>
      <c r="C15" s="27"/>
      <c r="D15" s="28"/>
      <c r="E15" s="14"/>
      <c r="F15" s="15" t="s">
        <v>34</v>
      </c>
      <c r="G15" s="15">
        <v>4500</v>
      </c>
      <c r="H15" s="15">
        <v>0.0282</v>
      </c>
      <c r="I15" s="37">
        <f t="shared" si="0"/>
        <v>126.9</v>
      </c>
    </row>
    <row r="16" customHeight="1" spans="1:9">
      <c r="A16" s="10"/>
      <c r="B16" s="26">
        <v>45818</v>
      </c>
      <c r="C16" s="27"/>
      <c r="D16" s="28"/>
      <c r="E16" s="14"/>
      <c r="F16" s="15" t="s">
        <v>15</v>
      </c>
      <c r="G16" s="15">
        <f>4500*4</f>
        <v>18000</v>
      </c>
      <c r="H16" s="15">
        <v>0.0065</v>
      </c>
      <c r="I16" s="37">
        <f t="shared" si="0"/>
        <v>117</v>
      </c>
    </row>
    <row r="17" customHeight="1" spans="1:9">
      <c r="A17" s="10"/>
      <c r="B17" s="26"/>
      <c r="C17" s="27"/>
      <c r="D17" s="28"/>
      <c r="E17" s="14"/>
      <c r="F17" s="15" t="s">
        <v>16</v>
      </c>
      <c r="G17" s="15">
        <v>4500</v>
      </c>
      <c r="H17" s="15">
        <v>0.0052</v>
      </c>
      <c r="I17" s="37">
        <f t="shared" si="0"/>
        <v>23.4</v>
      </c>
    </row>
    <row r="18" customHeight="1" spans="1:9">
      <c r="A18" s="10"/>
      <c r="B18" s="10">
        <v>45814</v>
      </c>
      <c r="C18" s="27"/>
      <c r="D18" s="28"/>
      <c r="E18" s="14"/>
      <c r="F18" s="14" t="s">
        <v>17</v>
      </c>
      <c r="G18" s="15">
        <v>4500</v>
      </c>
      <c r="H18" s="15">
        <v>0.144</v>
      </c>
      <c r="I18" s="37">
        <f t="shared" si="0"/>
        <v>648</v>
      </c>
    </row>
    <row r="19" customHeight="1" spans="1:9">
      <c r="A19" s="10">
        <v>45794</v>
      </c>
      <c r="B19" s="23">
        <v>45832</v>
      </c>
      <c r="C19" s="24" t="s">
        <v>35</v>
      </c>
      <c r="D19" s="25" t="s">
        <v>36</v>
      </c>
      <c r="E19" s="14" t="s">
        <v>37</v>
      </c>
      <c r="F19" s="14" t="s">
        <v>13</v>
      </c>
      <c r="G19" s="15">
        <v>3950</v>
      </c>
      <c r="H19" s="15">
        <v>0.04</v>
      </c>
      <c r="I19" s="37">
        <f t="shared" si="0"/>
        <v>158</v>
      </c>
    </row>
    <row r="20" customHeight="1" spans="1:9">
      <c r="A20" s="10"/>
      <c r="B20" s="26"/>
      <c r="C20" s="27"/>
      <c r="D20" s="28"/>
      <c r="E20" s="14"/>
      <c r="F20" s="15" t="s">
        <v>14</v>
      </c>
      <c r="G20" s="15">
        <v>3950</v>
      </c>
      <c r="H20" s="15"/>
      <c r="I20" s="37">
        <f t="shared" si="0"/>
        <v>0</v>
      </c>
    </row>
    <row r="21" customHeight="1" spans="1:9">
      <c r="A21" s="10"/>
      <c r="B21" s="26"/>
      <c r="C21" s="27"/>
      <c r="D21" s="28"/>
      <c r="E21" s="14"/>
      <c r="F21" s="15" t="s">
        <v>34</v>
      </c>
      <c r="G21" s="15">
        <v>3950</v>
      </c>
      <c r="H21" s="15">
        <v>0.0282</v>
      </c>
      <c r="I21" s="37">
        <f t="shared" si="0"/>
        <v>111.39</v>
      </c>
    </row>
    <row r="22" customHeight="1" spans="1:9">
      <c r="A22" s="10"/>
      <c r="B22" s="10">
        <v>45818</v>
      </c>
      <c r="C22" s="27"/>
      <c r="D22" s="28"/>
      <c r="E22" s="14"/>
      <c r="F22" s="15" t="s">
        <v>15</v>
      </c>
      <c r="G22" s="15">
        <v>15800</v>
      </c>
      <c r="H22" s="15">
        <v>0.0065</v>
      </c>
      <c r="I22" s="37">
        <f t="shared" si="0"/>
        <v>102.7</v>
      </c>
    </row>
    <row r="23" customHeight="1" spans="1:9">
      <c r="A23" s="10"/>
      <c r="B23" s="10"/>
      <c r="C23" s="27"/>
      <c r="D23" s="28"/>
      <c r="E23" s="14"/>
      <c r="F23" s="15" t="s">
        <v>16</v>
      </c>
      <c r="G23" s="15">
        <v>3950</v>
      </c>
      <c r="H23" s="15">
        <v>0.0052</v>
      </c>
      <c r="I23" s="37">
        <f t="shared" si="0"/>
        <v>20.54</v>
      </c>
    </row>
    <row r="24" customHeight="1" spans="1:9">
      <c r="A24" s="10"/>
      <c r="B24" s="10">
        <v>45814</v>
      </c>
      <c r="C24" s="27"/>
      <c r="D24" s="28"/>
      <c r="E24" s="14"/>
      <c r="F24" s="14" t="s">
        <v>17</v>
      </c>
      <c r="G24" s="15">
        <v>3950</v>
      </c>
      <c r="H24" s="15">
        <v>0.144</v>
      </c>
      <c r="I24" s="37">
        <f t="shared" si="0"/>
        <v>568.8</v>
      </c>
    </row>
    <row r="25" customHeight="1" spans="1:9">
      <c r="A25" s="10">
        <v>45794</v>
      </c>
      <c r="B25" s="29">
        <v>45807</v>
      </c>
      <c r="C25" s="12">
        <v>25938</v>
      </c>
      <c r="D25" s="25" t="s">
        <v>38</v>
      </c>
      <c r="E25" s="14" t="s">
        <v>39</v>
      </c>
      <c r="F25" s="14" t="s">
        <v>13</v>
      </c>
      <c r="G25" s="15">
        <v>50000</v>
      </c>
      <c r="H25" s="16">
        <v>0.05</v>
      </c>
      <c r="I25" s="37">
        <f t="shared" si="0"/>
        <v>2500</v>
      </c>
    </row>
    <row r="26" customHeight="1" spans="1:9">
      <c r="A26" s="10"/>
      <c r="B26" s="20"/>
      <c r="C26" s="17"/>
      <c r="D26" s="28"/>
      <c r="E26" s="14"/>
      <c r="F26" s="15" t="s">
        <v>14</v>
      </c>
      <c r="G26" s="15">
        <v>50000</v>
      </c>
      <c r="H26" s="19"/>
      <c r="I26" s="37">
        <f t="shared" si="0"/>
        <v>0</v>
      </c>
    </row>
    <row r="27" customHeight="1" spans="1:9">
      <c r="A27" s="10"/>
      <c r="B27" s="20"/>
      <c r="C27" s="17"/>
      <c r="D27" s="28"/>
      <c r="E27" s="14"/>
      <c r="F27" s="14" t="s">
        <v>40</v>
      </c>
      <c r="G27" s="15">
        <v>400</v>
      </c>
      <c r="H27" s="15">
        <v>0.049</v>
      </c>
      <c r="I27" s="37">
        <f t="shared" si="0"/>
        <v>19.6</v>
      </c>
    </row>
    <row r="28" customHeight="1" spans="1:9">
      <c r="A28" s="10"/>
      <c r="B28" s="20"/>
      <c r="C28" s="17"/>
      <c r="D28" s="28"/>
      <c r="E28" s="14"/>
      <c r="F28" s="14" t="s">
        <v>41</v>
      </c>
      <c r="G28" s="15">
        <v>300</v>
      </c>
      <c r="H28" s="15">
        <v>0.049</v>
      </c>
      <c r="I28" s="37">
        <f t="shared" si="0"/>
        <v>14.7</v>
      </c>
    </row>
    <row r="29" customHeight="1" spans="1:9">
      <c r="A29" s="10"/>
      <c r="B29" s="30">
        <v>45801</v>
      </c>
      <c r="C29" s="17"/>
      <c r="D29" s="28"/>
      <c r="E29" s="14"/>
      <c r="F29" s="15" t="s">
        <v>27</v>
      </c>
      <c r="G29" s="15">
        <v>200000</v>
      </c>
      <c r="H29" s="15">
        <v>0.0072</v>
      </c>
      <c r="I29" s="37">
        <f t="shared" si="0"/>
        <v>1440</v>
      </c>
    </row>
    <row r="30" customHeight="1" spans="1:9">
      <c r="A30" s="10"/>
      <c r="B30" s="23">
        <v>45798</v>
      </c>
      <c r="C30" s="17"/>
      <c r="D30" s="28"/>
      <c r="E30" s="14"/>
      <c r="F30" s="14" t="s">
        <v>42</v>
      </c>
      <c r="G30" s="15">
        <v>50000</v>
      </c>
      <c r="H30" s="15">
        <v>0.15</v>
      </c>
      <c r="I30" s="37">
        <f t="shared" si="0"/>
        <v>7500</v>
      </c>
    </row>
    <row r="31" customHeight="1" spans="1:9">
      <c r="A31" s="10"/>
      <c r="B31" s="26"/>
      <c r="C31" s="17"/>
      <c r="D31" s="28"/>
      <c r="E31" s="14"/>
      <c r="F31" s="14" t="s">
        <v>28</v>
      </c>
      <c r="G31" s="15">
        <v>50000</v>
      </c>
      <c r="H31" s="15">
        <v>0.024</v>
      </c>
      <c r="I31" s="37">
        <f t="shared" si="0"/>
        <v>1200</v>
      </c>
    </row>
    <row r="32" customHeight="1" spans="1:9">
      <c r="A32" s="10">
        <v>45799</v>
      </c>
      <c r="B32" s="10">
        <v>45804</v>
      </c>
      <c r="C32" s="31">
        <v>23967</v>
      </c>
      <c r="D32" s="25" t="s">
        <v>43</v>
      </c>
      <c r="E32" s="14" t="s">
        <v>44</v>
      </c>
      <c r="F32" s="15" t="s">
        <v>45</v>
      </c>
      <c r="G32" s="15">
        <v>38408</v>
      </c>
      <c r="H32" s="15">
        <v>0.0072</v>
      </c>
      <c r="I32" s="37">
        <f t="shared" si="0"/>
        <v>276.5376</v>
      </c>
    </row>
    <row r="33" customHeight="1" spans="1:9">
      <c r="A33" s="10"/>
      <c r="B33" s="10">
        <v>45804</v>
      </c>
      <c r="C33" s="31"/>
      <c r="D33" s="25"/>
      <c r="E33" s="14"/>
      <c r="F33" s="14" t="s">
        <v>46</v>
      </c>
      <c r="G33" s="15">
        <v>2180</v>
      </c>
      <c r="H33" s="15">
        <v>0.03</v>
      </c>
      <c r="I33" s="37">
        <f t="shared" si="0"/>
        <v>65.4</v>
      </c>
    </row>
    <row r="34" customHeight="1" spans="1:9">
      <c r="A34" s="10">
        <v>45800</v>
      </c>
      <c r="B34" s="29">
        <v>45806</v>
      </c>
      <c r="C34" s="31" t="s">
        <v>47</v>
      </c>
      <c r="D34" s="25" t="s">
        <v>48</v>
      </c>
      <c r="E34" s="14" t="s">
        <v>49</v>
      </c>
      <c r="F34" s="14" t="s">
        <v>13</v>
      </c>
      <c r="G34" s="15">
        <v>14515</v>
      </c>
      <c r="H34" s="16">
        <v>0.03</v>
      </c>
      <c r="I34" s="37">
        <f t="shared" si="0"/>
        <v>435.45</v>
      </c>
    </row>
    <row r="35" customHeight="1" spans="1:9">
      <c r="A35" s="10"/>
      <c r="B35" s="32">
        <v>45804</v>
      </c>
      <c r="C35" s="31"/>
      <c r="D35" s="28"/>
      <c r="E35" s="14"/>
      <c r="F35" s="15" t="s">
        <v>27</v>
      </c>
      <c r="G35" s="15">
        <v>109288</v>
      </c>
      <c r="H35" s="15">
        <v>0.0072</v>
      </c>
      <c r="I35" s="37">
        <f t="shared" si="0"/>
        <v>786.8736</v>
      </c>
    </row>
    <row r="36" customHeight="1" spans="1:9">
      <c r="A36" s="10"/>
      <c r="B36" s="33">
        <v>45802</v>
      </c>
      <c r="C36" s="31"/>
      <c r="D36" s="28"/>
      <c r="E36" s="14"/>
      <c r="F36" s="14" t="s">
        <v>42</v>
      </c>
      <c r="G36" s="15">
        <v>5000</v>
      </c>
      <c r="H36" s="15">
        <v>0.15</v>
      </c>
      <c r="I36" s="37">
        <f t="shared" si="0"/>
        <v>750</v>
      </c>
    </row>
    <row r="37" customHeight="1" spans="1:9">
      <c r="A37" s="10"/>
      <c r="B37" s="33">
        <v>45803</v>
      </c>
      <c r="C37" s="31"/>
      <c r="D37" s="28"/>
      <c r="E37" s="14"/>
      <c r="F37" s="14" t="s">
        <v>28</v>
      </c>
      <c r="G37" s="15">
        <v>27322</v>
      </c>
      <c r="H37" s="15">
        <v>0.024</v>
      </c>
      <c r="I37" s="37">
        <f t="shared" si="0"/>
        <v>655.728</v>
      </c>
    </row>
    <row r="38" ht="44" customHeight="1" spans="1:9">
      <c r="A38" s="10">
        <v>45803</v>
      </c>
      <c r="B38" s="29">
        <v>45805</v>
      </c>
      <c r="C38" s="34">
        <v>24988</v>
      </c>
      <c r="D38" s="25" t="s">
        <v>50</v>
      </c>
      <c r="E38" s="14" t="s">
        <v>51</v>
      </c>
      <c r="F38" s="15" t="s">
        <v>52</v>
      </c>
      <c r="G38" s="15">
        <v>6928</v>
      </c>
      <c r="H38" s="15">
        <v>0.0072</v>
      </c>
      <c r="I38" s="37">
        <f t="shared" si="0"/>
        <v>49.8816</v>
      </c>
    </row>
    <row r="39" customHeight="1" spans="1:9">
      <c r="A39" s="10">
        <v>45806</v>
      </c>
      <c r="B39" s="29">
        <v>45814</v>
      </c>
      <c r="C39" s="12">
        <v>26254</v>
      </c>
      <c r="D39" s="25" t="s">
        <v>53</v>
      </c>
      <c r="E39" s="14" t="s">
        <v>54</v>
      </c>
      <c r="F39" s="14" t="s">
        <v>13</v>
      </c>
      <c r="G39" s="15">
        <v>25000</v>
      </c>
      <c r="H39" s="16">
        <v>0.05</v>
      </c>
      <c r="I39" s="37">
        <f t="shared" si="0"/>
        <v>1250</v>
      </c>
    </row>
    <row r="40" customHeight="1" spans="1:9">
      <c r="A40" s="10"/>
      <c r="B40" s="20"/>
      <c r="C40" s="17"/>
      <c r="D40" s="28"/>
      <c r="E40" s="14"/>
      <c r="F40" s="15" t="s">
        <v>14</v>
      </c>
      <c r="G40" s="15">
        <v>25000</v>
      </c>
      <c r="H40" s="19"/>
      <c r="I40" s="37">
        <f t="shared" si="0"/>
        <v>0</v>
      </c>
    </row>
    <row r="41" customHeight="1" spans="1:9">
      <c r="A41" s="10"/>
      <c r="B41" s="20"/>
      <c r="C41" s="17"/>
      <c r="D41" s="28"/>
      <c r="E41" s="14"/>
      <c r="F41" s="14" t="s">
        <v>40</v>
      </c>
      <c r="G41" s="15">
        <v>100</v>
      </c>
      <c r="H41" s="15">
        <v>0.049</v>
      </c>
      <c r="I41" s="37">
        <f t="shared" si="0"/>
        <v>4.9</v>
      </c>
    </row>
    <row r="42" customHeight="1" spans="1:9">
      <c r="A42" s="10"/>
      <c r="B42" s="20"/>
      <c r="C42" s="17"/>
      <c r="D42" s="28"/>
      <c r="E42" s="14"/>
      <c r="F42" s="14" t="s">
        <v>40</v>
      </c>
      <c r="G42" s="15">
        <v>250</v>
      </c>
      <c r="H42" s="15">
        <v>0.049</v>
      </c>
      <c r="I42" s="37">
        <f t="shared" si="0"/>
        <v>12.25</v>
      </c>
    </row>
    <row r="43" customHeight="1" spans="1:9">
      <c r="A43" s="10"/>
      <c r="B43" s="20"/>
      <c r="C43" s="17"/>
      <c r="D43" s="28"/>
      <c r="E43" s="14"/>
      <c r="F43" s="14" t="s">
        <v>41</v>
      </c>
      <c r="G43" s="15">
        <v>850</v>
      </c>
      <c r="H43" s="15">
        <v>0.049</v>
      </c>
      <c r="I43" s="37">
        <f t="shared" si="0"/>
        <v>41.65</v>
      </c>
    </row>
    <row r="44" customHeight="1" spans="1:9">
      <c r="A44" s="10"/>
      <c r="B44" s="20"/>
      <c r="C44" s="17"/>
      <c r="D44" s="28"/>
      <c r="E44" s="14"/>
      <c r="F44" s="14" t="s">
        <v>41</v>
      </c>
      <c r="G44" s="15">
        <v>300</v>
      </c>
      <c r="H44" s="15">
        <v>0.049</v>
      </c>
      <c r="I44" s="37">
        <f t="shared" si="0"/>
        <v>14.7</v>
      </c>
    </row>
    <row r="45" customHeight="1" spans="1:9">
      <c r="A45" s="10"/>
      <c r="B45" s="20"/>
      <c r="C45" s="17"/>
      <c r="D45" s="28"/>
      <c r="E45" s="14"/>
      <c r="F45" s="15" t="s">
        <v>27</v>
      </c>
      <c r="G45" s="15">
        <f>25000*4</f>
        <v>100000</v>
      </c>
      <c r="H45" s="15">
        <v>0.0072</v>
      </c>
      <c r="I45" s="37">
        <f t="shared" si="0"/>
        <v>720</v>
      </c>
    </row>
    <row r="46" customHeight="1" spans="1:9">
      <c r="A46" s="10"/>
      <c r="B46" s="23">
        <v>45810</v>
      </c>
      <c r="C46" s="17"/>
      <c r="D46" s="28"/>
      <c r="E46" s="14"/>
      <c r="F46" s="14" t="s">
        <v>42</v>
      </c>
      <c r="G46" s="15">
        <v>20000</v>
      </c>
      <c r="H46" s="15">
        <v>0.15</v>
      </c>
      <c r="I46" s="37">
        <f t="shared" si="0"/>
        <v>3000</v>
      </c>
    </row>
    <row r="47" customHeight="1" spans="1:9">
      <c r="A47" s="10"/>
      <c r="B47" s="26"/>
      <c r="C47" s="17"/>
      <c r="D47" s="28"/>
      <c r="E47" s="14"/>
      <c r="F47" s="14" t="s">
        <v>28</v>
      </c>
      <c r="G47" s="15">
        <v>25000</v>
      </c>
      <c r="H47" s="15">
        <v>0.024</v>
      </c>
      <c r="I47" s="37">
        <f t="shared" si="0"/>
        <v>600</v>
      </c>
    </row>
    <row r="48" customHeight="1" spans="1:9">
      <c r="A48" s="10">
        <v>45813</v>
      </c>
      <c r="B48" s="23"/>
      <c r="C48" s="24" t="s">
        <v>55</v>
      </c>
      <c r="D48" s="25" t="s">
        <v>56</v>
      </c>
      <c r="E48" s="14" t="s">
        <v>57</v>
      </c>
      <c r="F48" s="14" t="s">
        <v>13</v>
      </c>
      <c r="G48" s="15">
        <v>65000</v>
      </c>
      <c r="H48" s="15">
        <v>0.04</v>
      </c>
      <c r="I48" s="37">
        <f t="shared" si="0"/>
        <v>2600</v>
      </c>
    </row>
    <row r="49" customHeight="1" spans="1:9">
      <c r="A49" s="10"/>
      <c r="B49" s="35"/>
      <c r="C49" s="27"/>
      <c r="D49" s="28"/>
      <c r="E49" s="14"/>
      <c r="F49" s="15" t="s">
        <v>14</v>
      </c>
      <c r="G49" s="15">
        <v>65000</v>
      </c>
      <c r="H49" s="15"/>
      <c r="I49" s="37">
        <f t="shared" si="0"/>
        <v>0</v>
      </c>
    </row>
    <row r="50" customHeight="1" spans="1:9">
      <c r="A50" s="10"/>
      <c r="B50" s="26">
        <v>45860</v>
      </c>
      <c r="C50" s="27"/>
      <c r="D50" s="28"/>
      <c r="E50" s="14"/>
      <c r="F50" s="15" t="s">
        <v>34</v>
      </c>
      <c r="G50" s="15">
        <v>65000</v>
      </c>
      <c r="H50" s="15">
        <v>0.0282</v>
      </c>
      <c r="I50" s="37">
        <f t="shared" si="0"/>
        <v>1833</v>
      </c>
    </row>
    <row r="51" customHeight="1" spans="1:9">
      <c r="A51" s="10"/>
      <c r="B51" s="26"/>
      <c r="C51" s="27"/>
      <c r="D51" s="28"/>
      <c r="E51" s="14"/>
      <c r="F51" s="14" t="s">
        <v>13</v>
      </c>
      <c r="G51" s="15">
        <f>90000-65000</f>
        <v>25000</v>
      </c>
      <c r="H51" s="15">
        <v>0.04</v>
      </c>
      <c r="I51" s="37">
        <f t="shared" si="0"/>
        <v>1000</v>
      </c>
    </row>
    <row r="52" customHeight="1" spans="1:9">
      <c r="A52" s="10"/>
      <c r="B52" s="26"/>
      <c r="C52" s="27"/>
      <c r="D52" s="28"/>
      <c r="E52" s="14"/>
      <c r="F52" s="15" t="s">
        <v>14</v>
      </c>
      <c r="G52" s="15">
        <v>25000</v>
      </c>
      <c r="H52" s="15"/>
      <c r="I52" s="37">
        <f t="shared" si="0"/>
        <v>0</v>
      </c>
    </row>
    <row r="53" customHeight="1" spans="1:9">
      <c r="A53" s="10"/>
      <c r="B53" s="26"/>
      <c r="C53" s="27"/>
      <c r="D53" s="28"/>
      <c r="E53" s="14"/>
      <c r="F53" s="15" t="s">
        <v>34</v>
      </c>
      <c r="G53" s="15">
        <v>25000</v>
      </c>
      <c r="H53" s="15">
        <v>0.0282</v>
      </c>
      <c r="I53" s="37">
        <f t="shared" si="0"/>
        <v>705</v>
      </c>
    </row>
    <row r="54" customHeight="1" spans="1:9">
      <c r="A54" s="10"/>
      <c r="B54" s="10">
        <v>45824</v>
      </c>
      <c r="C54" s="27"/>
      <c r="D54" s="28"/>
      <c r="E54" s="14"/>
      <c r="F54" s="15" t="s">
        <v>15</v>
      </c>
      <c r="G54" s="15">
        <f>90000*4</f>
        <v>360000</v>
      </c>
      <c r="H54" s="15">
        <v>0.0065</v>
      </c>
      <c r="I54" s="37">
        <f t="shared" si="0"/>
        <v>2340</v>
      </c>
    </row>
    <row r="55" customHeight="1" spans="1:9">
      <c r="A55" s="10"/>
      <c r="B55" s="10"/>
      <c r="C55" s="27"/>
      <c r="D55" s="28"/>
      <c r="E55" s="14"/>
      <c r="F55" s="15" t="s">
        <v>16</v>
      </c>
      <c r="G55" s="15">
        <v>90000</v>
      </c>
      <c r="H55" s="15">
        <v>0.0052</v>
      </c>
      <c r="I55" s="37">
        <f t="shared" si="0"/>
        <v>468</v>
      </c>
    </row>
    <row r="56" customHeight="1" spans="1:9">
      <c r="A56" s="10"/>
      <c r="B56" s="10">
        <v>45820</v>
      </c>
      <c r="C56" s="27"/>
      <c r="D56" s="28"/>
      <c r="E56" s="14"/>
      <c r="F56" s="14" t="s">
        <v>17</v>
      </c>
      <c r="G56" s="15">
        <v>90000</v>
      </c>
      <c r="H56" s="15">
        <v>0.144</v>
      </c>
      <c r="I56" s="37">
        <f t="shared" si="0"/>
        <v>12960</v>
      </c>
    </row>
    <row r="57" customHeight="1" spans="1:9">
      <c r="A57" s="10">
        <v>45814</v>
      </c>
      <c r="B57" s="29">
        <v>45829</v>
      </c>
      <c r="C57" s="12" t="s">
        <v>58</v>
      </c>
      <c r="D57" s="13" t="s">
        <v>59</v>
      </c>
      <c r="E57" s="14" t="s">
        <v>60</v>
      </c>
      <c r="F57" s="14" t="s">
        <v>61</v>
      </c>
      <c r="G57" s="15">
        <v>900</v>
      </c>
      <c r="H57" s="16">
        <v>0.04</v>
      </c>
      <c r="I57" s="37">
        <f t="shared" si="0"/>
        <v>36</v>
      </c>
    </row>
    <row r="58" customHeight="1" spans="1:9">
      <c r="A58" s="10"/>
      <c r="B58" s="20"/>
      <c r="C58" s="17"/>
      <c r="D58" s="18"/>
      <c r="E58" s="14"/>
      <c r="F58" s="15" t="s">
        <v>14</v>
      </c>
      <c r="G58" s="15">
        <v>900</v>
      </c>
      <c r="H58" s="19"/>
      <c r="I58" s="37">
        <f t="shared" si="0"/>
        <v>0</v>
      </c>
    </row>
    <row r="59" customHeight="1" spans="1:9">
      <c r="A59" s="10"/>
      <c r="B59" s="20"/>
      <c r="C59" s="17"/>
      <c r="D59" s="18"/>
      <c r="E59" s="14"/>
      <c r="F59" s="15" t="s">
        <v>62</v>
      </c>
      <c r="G59" s="15">
        <v>600</v>
      </c>
      <c r="H59" s="19">
        <v>0.0259</v>
      </c>
      <c r="I59" s="37">
        <f t="shared" si="0"/>
        <v>15.54</v>
      </c>
    </row>
    <row r="60" customHeight="1" spans="1:9">
      <c r="A60" s="10"/>
      <c r="B60" s="11">
        <v>45822</v>
      </c>
      <c r="C60" s="17"/>
      <c r="D60" s="18"/>
      <c r="E60" s="14"/>
      <c r="F60" s="15" t="s">
        <v>27</v>
      </c>
      <c r="G60" s="15">
        <f>900*4</f>
        <v>3600</v>
      </c>
      <c r="H60" s="15">
        <v>0.0065</v>
      </c>
      <c r="I60" s="37">
        <f t="shared" si="0"/>
        <v>23.4</v>
      </c>
    </row>
    <row r="61" customHeight="1" spans="1:9">
      <c r="A61" s="10"/>
      <c r="B61" s="11"/>
      <c r="C61" s="17"/>
      <c r="D61" s="18"/>
      <c r="E61" s="14"/>
      <c r="F61" s="15" t="s">
        <v>63</v>
      </c>
      <c r="G61" s="15">
        <v>900</v>
      </c>
      <c r="H61" s="15">
        <v>0.097</v>
      </c>
      <c r="I61" s="37">
        <f t="shared" si="0"/>
        <v>87.3</v>
      </c>
    </row>
    <row r="62" customHeight="1" spans="1:9">
      <c r="A62" s="10"/>
      <c r="B62" s="22">
        <v>45817</v>
      </c>
      <c r="C62" s="17"/>
      <c r="D62" s="18"/>
      <c r="E62" s="14"/>
      <c r="F62" s="14" t="s">
        <v>28</v>
      </c>
      <c r="G62" s="15">
        <v>900</v>
      </c>
      <c r="H62" s="15">
        <v>0.023</v>
      </c>
      <c r="I62" s="37">
        <f t="shared" si="0"/>
        <v>20.7</v>
      </c>
    </row>
    <row r="63" customHeight="1" spans="1:9">
      <c r="A63" s="10">
        <v>45820</v>
      </c>
      <c r="B63" s="11">
        <v>45832</v>
      </c>
      <c r="C63" s="12">
        <v>82971</v>
      </c>
      <c r="D63" s="13" t="s">
        <v>64</v>
      </c>
      <c r="E63" s="14" t="s">
        <v>65</v>
      </c>
      <c r="F63" s="14" t="s">
        <v>13</v>
      </c>
      <c r="G63" s="15">
        <v>3000</v>
      </c>
      <c r="H63" s="16">
        <v>0.04</v>
      </c>
      <c r="I63" s="37">
        <f t="shared" si="0"/>
        <v>120</v>
      </c>
    </row>
    <row r="64" customHeight="1" spans="1:9">
      <c r="A64" s="10"/>
      <c r="B64" s="11"/>
      <c r="C64" s="17"/>
      <c r="D64" s="18"/>
      <c r="E64" s="14"/>
      <c r="F64" s="15" t="s">
        <v>14</v>
      </c>
      <c r="G64" s="15">
        <v>3000</v>
      </c>
      <c r="H64" s="19"/>
      <c r="I64" s="37">
        <f t="shared" si="0"/>
        <v>0</v>
      </c>
    </row>
    <row r="65" customHeight="1" spans="1:9">
      <c r="A65" s="10"/>
      <c r="B65" s="20">
        <v>45825</v>
      </c>
      <c r="C65" s="17"/>
      <c r="D65" s="18"/>
      <c r="E65" s="14"/>
      <c r="F65" s="15" t="s">
        <v>27</v>
      </c>
      <c r="G65" s="15">
        <f>3000*4</f>
        <v>12000</v>
      </c>
      <c r="H65" s="15">
        <v>0.0065</v>
      </c>
      <c r="I65" s="37">
        <f t="shared" si="0"/>
        <v>78</v>
      </c>
    </row>
    <row r="66" customHeight="1" spans="1:9">
      <c r="A66" s="10"/>
      <c r="B66" s="10">
        <v>45826</v>
      </c>
      <c r="C66" s="17"/>
      <c r="D66" s="18"/>
      <c r="E66" s="14"/>
      <c r="F66" s="15" t="s">
        <v>63</v>
      </c>
      <c r="G66" s="15">
        <v>3000</v>
      </c>
      <c r="H66" s="15">
        <v>0.097</v>
      </c>
      <c r="I66" s="37">
        <f t="shared" si="0"/>
        <v>291</v>
      </c>
    </row>
    <row r="67" customHeight="1" spans="1:9">
      <c r="A67" s="10"/>
      <c r="B67" s="22">
        <v>45823</v>
      </c>
      <c r="C67" s="17"/>
      <c r="D67" s="18"/>
      <c r="E67" s="14"/>
      <c r="F67" s="14" t="s">
        <v>28</v>
      </c>
      <c r="G67" s="15">
        <v>3000</v>
      </c>
      <c r="H67" s="15">
        <v>0.023</v>
      </c>
      <c r="I67" s="37">
        <f t="shared" si="0"/>
        <v>69</v>
      </c>
    </row>
    <row r="68" customHeight="1" spans="1:9">
      <c r="A68" s="10">
        <v>45777</v>
      </c>
      <c r="B68" s="11"/>
      <c r="C68" s="14" t="s">
        <v>66</v>
      </c>
      <c r="D68" s="38" t="s">
        <v>67</v>
      </c>
      <c r="E68" s="14" t="s">
        <v>68</v>
      </c>
      <c r="F68" s="14" t="s">
        <v>13</v>
      </c>
      <c r="G68" s="15">
        <v>100000</v>
      </c>
      <c r="H68" s="15">
        <v>0.03</v>
      </c>
      <c r="I68" s="37">
        <f t="shared" ref="I68:I131" si="1">G68*H68</f>
        <v>3000</v>
      </c>
    </row>
    <row r="69" customHeight="1" spans="1:9">
      <c r="A69" s="10"/>
      <c r="B69" s="11">
        <v>45814</v>
      </c>
      <c r="C69" s="14"/>
      <c r="D69" s="38"/>
      <c r="E69" s="14"/>
      <c r="F69" s="14" t="s">
        <v>26</v>
      </c>
      <c r="G69" s="15">
        <v>60360</v>
      </c>
      <c r="H69" s="21">
        <v>0.03</v>
      </c>
      <c r="I69" s="37">
        <f t="shared" si="1"/>
        <v>1810.8</v>
      </c>
    </row>
    <row r="70" customHeight="1" spans="1:9">
      <c r="A70" s="10"/>
      <c r="B70" s="11"/>
      <c r="C70" s="14"/>
      <c r="D70" s="38"/>
      <c r="E70" s="14"/>
      <c r="F70" s="15" t="s">
        <v>14</v>
      </c>
      <c r="G70" s="15">
        <v>60360</v>
      </c>
      <c r="H70" s="19">
        <v>0.01</v>
      </c>
      <c r="I70" s="37">
        <f t="shared" si="1"/>
        <v>603.6</v>
      </c>
    </row>
    <row r="71" customHeight="1" spans="1:9">
      <c r="A71" s="10"/>
      <c r="B71" s="11">
        <v>45812</v>
      </c>
      <c r="C71" s="14"/>
      <c r="D71" s="38"/>
      <c r="E71" s="14"/>
      <c r="F71" s="15" t="s">
        <v>69</v>
      </c>
      <c r="G71" s="15">
        <v>914</v>
      </c>
      <c r="H71" s="19">
        <v>0.042</v>
      </c>
      <c r="I71" s="37">
        <f t="shared" si="1"/>
        <v>38.388</v>
      </c>
    </row>
    <row r="72" customHeight="1" spans="1:9">
      <c r="A72" s="10"/>
      <c r="B72" s="11">
        <v>45817</v>
      </c>
      <c r="C72" s="14"/>
      <c r="D72" s="38"/>
      <c r="E72" s="14"/>
      <c r="F72" s="14" t="s">
        <v>26</v>
      </c>
      <c r="G72" s="15">
        <v>4640</v>
      </c>
      <c r="H72" s="21">
        <v>0.03</v>
      </c>
      <c r="I72" s="37">
        <f t="shared" si="1"/>
        <v>139.2</v>
      </c>
    </row>
    <row r="73" customHeight="1" spans="1:9">
      <c r="A73" s="10"/>
      <c r="B73" s="11"/>
      <c r="C73" s="14"/>
      <c r="D73" s="38"/>
      <c r="E73" s="14"/>
      <c r="F73" s="15" t="s">
        <v>14</v>
      </c>
      <c r="G73" s="15">
        <v>4640</v>
      </c>
      <c r="H73" s="19">
        <v>0.01</v>
      </c>
      <c r="I73" s="37">
        <f t="shared" si="1"/>
        <v>46.4</v>
      </c>
    </row>
    <row r="74" customHeight="1" spans="1:9">
      <c r="A74" s="10"/>
      <c r="B74" s="11"/>
      <c r="C74" s="14"/>
      <c r="D74" s="38"/>
      <c r="E74" s="14"/>
      <c r="F74" s="15" t="s">
        <v>69</v>
      </c>
      <c r="G74" s="15">
        <v>1160</v>
      </c>
      <c r="H74" s="19">
        <v>0.042</v>
      </c>
      <c r="I74" s="37">
        <f t="shared" si="1"/>
        <v>48.72</v>
      </c>
    </row>
    <row r="75" customHeight="1" spans="1:9">
      <c r="A75" s="10"/>
      <c r="B75" s="11">
        <v>45819</v>
      </c>
      <c r="C75" s="14"/>
      <c r="D75" s="38"/>
      <c r="E75" s="14"/>
      <c r="F75" s="14" t="s">
        <v>26</v>
      </c>
      <c r="G75" s="15">
        <v>40000</v>
      </c>
      <c r="H75" s="21">
        <v>0.03</v>
      </c>
      <c r="I75" s="37">
        <f t="shared" si="1"/>
        <v>1200</v>
      </c>
    </row>
    <row r="76" customHeight="1" spans="1:9">
      <c r="A76" s="10"/>
      <c r="B76" s="11"/>
      <c r="C76" s="14"/>
      <c r="D76" s="38"/>
      <c r="E76" s="14"/>
      <c r="F76" s="15" t="s">
        <v>14</v>
      </c>
      <c r="G76" s="15">
        <v>40000</v>
      </c>
      <c r="H76" s="19">
        <v>0.01</v>
      </c>
      <c r="I76" s="37">
        <f t="shared" si="1"/>
        <v>400</v>
      </c>
    </row>
    <row r="77" customHeight="1" spans="1:9">
      <c r="A77" s="10"/>
      <c r="B77" s="11"/>
      <c r="C77" s="14"/>
      <c r="D77" s="38"/>
      <c r="E77" s="14"/>
      <c r="F77" s="15" t="s">
        <v>69</v>
      </c>
      <c r="G77" s="15">
        <v>1740</v>
      </c>
      <c r="H77" s="19">
        <v>0.042</v>
      </c>
      <c r="I77" s="37">
        <f t="shared" si="1"/>
        <v>73.08</v>
      </c>
    </row>
    <row r="78" customHeight="1" spans="1:9">
      <c r="A78" s="10"/>
      <c r="B78" s="11">
        <v>45835</v>
      </c>
      <c r="C78" s="14"/>
      <c r="D78" s="38"/>
      <c r="E78" s="14"/>
      <c r="F78" s="14" t="s">
        <v>26</v>
      </c>
      <c r="G78" s="15">
        <v>7680</v>
      </c>
      <c r="H78" s="21">
        <v>0.03</v>
      </c>
      <c r="I78" s="37">
        <f t="shared" si="1"/>
        <v>230.4</v>
      </c>
    </row>
    <row r="79" customHeight="1" spans="1:9">
      <c r="A79" s="10"/>
      <c r="B79" s="11"/>
      <c r="C79" s="14"/>
      <c r="D79" s="38"/>
      <c r="E79" s="14"/>
      <c r="F79" s="15" t="s">
        <v>14</v>
      </c>
      <c r="G79" s="15">
        <v>7680</v>
      </c>
      <c r="H79" s="19">
        <v>0.01</v>
      </c>
      <c r="I79" s="37">
        <f t="shared" si="1"/>
        <v>76.8</v>
      </c>
    </row>
    <row r="80" customHeight="1" spans="1:9">
      <c r="A80" s="10"/>
      <c r="B80" s="11">
        <v>45836</v>
      </c>
      <c r="C80" s="14"/>
      <c r="D80" s="38"/>
      <c r="E80" s="14"/>
      <c r="F80" s="14" t="s">
        <v>26</v>
      </c>
      <c r="G80" s="15">
        <v>2320</v>
      </c>
      <c r="H80" s="21">
        <v>0.03</v>
      </c>
      <c r="I80" s="37">
        <f t="shared" si="1"/>
        <v>69.6</v>
      </c>
    </row>
    <row r="81" customHeight="1" spans="1:9">
      <c r="A81" s="10"/>
      <c r="B81" s="11"/>
      <c r="C81" s="14"/>
      <c r="D81" s="38"/>
      <c r="E81" s="14"/>
      <c r="F81" s="15" t="s">
        <v>14</v>
      </c>
      <c r="G81" s="15">
        <v>2320</v>
      </c>
      <c r="H81" s="19">
        <v>0.01</v>
      </c>
      <c r="I81" s="37">
        <f t="shared" si="1"/>
        <v>23.2</v>
      </c>
    </row>
    <row r="82" customHeight="1" spans="1:9">
      <c r="A82" s="10"/>
      <c r="B82" s="11"/>
      <c r="C82" s="14"/>
      <c r="D82" s="38"/>
      <c r="E82" s="14"/>
      <c r="F82" s="15" t="s">
        <v>69</v>
      </c>
      <c r="G82" s="15">
        <v>580</v>
      </c>
      <c r="H82" s="19">
        <v>0.042</v>
      </c>
      <c r="I82" s="37">
        <f t="shared" si="1"/>
        <v>24.36</v>
      </c>
    </row>
    <row r="83" customHeight="1" spans="1:9">
      <c r="A83" s="10"/>
      <c r="B83" s="11">
        <v>45789</v>
      </c>
      <c r="C83" s="14"/>
      <c r="D83" s="38"/>
      <c r="E83" s="14"/>
      <c r="F83" s="15" t="s">
        <v>27</v>
      </c>
      <c r="G83" s="15">
        <f>115000*4</f>
        <v>460000</v>
      </c>
      <c r="H83" s="15">
        <v>0.0065</v>
      </c>
      <c r="I83" s="37">
        <f t="shared" si="1"/>
        <v>2990</v>
      </c>
    </row>
    <row r="84" customHeight="1" spans="1:9">
      <c r="A84" s="10"/>
      <c r="B84" s="33">
        <v>45803</v>
      </c>
      <c r="C84" s="14"/>
      <c r="D84" s="38"/>
      <c r="E84" s="14"/>
      <c r="F84" s="14" t="s">
        <v>28</v>
      </c>
      <c r="G84" s="15">
        <f>115000</f>
        <v>115000</v>
      </c>
      <c r="H84" s="15">
        <v>0.023</v>
      </c>
      <c r="I84" s="37">
        <f t="shared" si="1"/>
        <v>2645</v>
      </c>
    </row>
    <row r="85" customHeight="1" spans="1:9">
      <c r="A85" s="10">
        <v>45783</v>
      </c>
      <c r="B85" s="10">
        <v>45818</v>
      </c>
      <c r="C85" s="24" t="s">
        <v>70</v>
      </c>
      <c r="D85" s="25" t="s">
        <v>71</v>
      </c>
      <c r="E85" s="14" t="s">
        <v>72</v>
      </c>
      <c r="F85" s="14" t="s">
        <v>13</v>
      </c>
      <c r="G85" s="15">
        <v>10000</v>
      </c>
      <c r="H85" s="15">
        <v>0.04</v>
      </c>
      <c r="I85" s="37">
        <f t="shared" si="1"/>
        <v>400</v>
      </c>
    </row>
    <row r="86" customHeight="1" spans="1:9">
      <c r="A86" s="10"/>
      <c r="B86" s="10"/>
      <c r="C86" s="27"/>
      <c r="D86" s="28"/>
      <c r="E86" s="14"/>
      <c r="F86" s="15" t="s">
        <v>14</v>
      </c>
      <c r="G86" s="15">
        <v>10000</v>
      </c>
      <c r="H86" s="15"/>
      <c r="I86" s="37">
        <f t="shared" si="1"/>
        <v>0</v>
      </c>
    </row>
    <row r="87" customHeight="1" spans="1:9">
      <c r="A87" s="10"/>
      <c r="B87" s="10"/>
      <c r="C87" s="27"/>
      <c r="D87" s="28"/>
      <c r="E87" s="14"/>
      <c r="F87" s="15" t="s">
        <v>34</v>
      </c>
      <c r="G87" s="15">
        <v>10000</v>
      </c>
      <c r="H87" s="15">
        <v>0.0282</v>
      </c>
      <c r="I87" s="37">
        <f t="shared" si="1"/>
        <v>282</v>
      </c>
    </row>
    <row r="88" customHeight="1" spans="1:9">
      <c r="A88" s="10"/>
      <c r="B88" s="26">
        <v>45840</v>
      </c>
      <c r="C88" s="27"/>
      <c r="D88" s="28"/>
      <c r="E88" s="14"/>
      <c r="F88" s="14" t="s">
        <v>13</v>
      </c>
      <c r="G88" s="15">
        <v>20000</v>
      </c>
      <c r="H88" s="15">
        <v>0.04</v>
      </c>
      <c r="I88" s="37">
        <f t="shared" si="1"/>
        <v>800</v>
      </c>
    </row>
    <row r="89" customHeight="1" spans="1:9">
      <c r="A89" s="10"/>
      <c r="B89" s="26"/>
      <c r="C89" s="27"/>
      <c r="D89" s="28"/>
      <c r="E89" s="14"/>
      <c r="F89" s="15" t="s">
        <v>14</v>
      </c>
      <c r="G89" s="15">
        <v>20000</v>
      </c>
      <c r="H89" s="15"/>
      <c r="I89" s="37">
        <f t="shared" si="1"/>
        <v>0</v>
      </c>
    </row>
    <row r="90" customHeight="1" spans="1:9">
      <c r="A90" s="10"/>
      <c r="B90" s="26"/>
      <c r="C90" s="27"/>
      <c r="D90" s="28"/>
      <c r="E90" s="14"/>
      <c r="F90" s="15" t="s">
        <v>34</v>
      </c>
      <c r="G90" s="15">
        <v>20000</v>
      </c>
      <c r="H90" s="15">
        <v>0.0282</v>
      </c>
      <c r="I90" s="37">
        <f t="shared" si="1"/>
        <v>564</v>
      </c>
    </row>
    <row r="91" customHeight="1" spans="1:9">
      <c r="A91" s="10"/>
      <c r="B91" s="26"/>
      <c r="C91" s="27"/>
      <c r="D91" s="28"/>
      <c r="E91" s="14"/>
      <c r="F91" s="14" t="s">
        <v>13</v>
      </c>
      <c r="G91" s="15">
        <f>41480+2520</f>
        <v>44000</v>
      </c>
      <c r="H91" s="15">
        <v>0.04</v>
      </c>
      <c r="I91" s="37">
        <f t="shared" si="1"/>
        <v>1760</v>
      </c>
    </row>
    <row r="92" customHeight="1" spans="1:9">
      <c r="A92" s="10"/>
      <c r="B92" s="26"/>
      <c r="C92" s="27"/>
      <c r="D92" s="28"/>
      <c r="E92" s="14"/>
      <c r="F92" s="15" t="s">
        <v>14</v>
      </c>
      <c r="G92" s="15">
        <v>44000</v>
      </c>
      <c r="H92" s="15"/>
      <c r="I92" s="37">
        <f t="shared" si="1"/>
        <v>0</v>
      </c>
    </row>
    <row r="93" customHeight="1" spans="1:9">
      <c r="A93" s="10"/>
      <c r="B93" s="26"/>
      <c r="C93" s="27"/>
      <c r="D93" s="28"/>
      <c r="E93" s="14"/>
      <c r="F93" s="15" t="s">
        <v>34</v>
      </c>
      <c r="G93" s="15">
        <v>44000</v>
      </c>
      <c r="H93" s="15">
        <v>0.0282</v>
      </c>
      <c r="I93" s="37">
        <f t="shared" si="1"/>
        <v>1240.8</v>
      </c>
    </row>
    <row r="94" customHeight="1" spans="1:9">
      <c r="A94" s="10"/>
      <c r="B94" s="26"/>
      <c r="C94" s="27"/>
      <c r="D94" s="28"/>
      <c r="E94" s="14"/>
      <c r="F94" s="14" t="s">
        <v>13</v>
      </c>
      <c r="G94" s="15">
        <v>30000</v>
      </c>
      <c r="H94" s="15">
        <v>0.04</v>
      </c>
      <c r="I94" s="37">
        <f t="shared" si="1"/>
        <v>1200</v>
      </c>
    </row>
    <row r="95" customHeight="1" spans="1:9">
      <c r="A95" s="10"/>
      <c r="B95" s="26"/>
      <c r="C95" s="27"/>
      <c r="D95" s="28"/>
      <c r="E95" s="14"/>
      <c r="F95" s="15" t="s">
        <v>14</v>
      </c>
      <c r="G95" s="15">
        <v>30000</v>
      </c>
      <c r="H95" s="15"/>
      <c r="I95" s="37">
        <f t="shared" si="1"/>
        <v>0</v>
      </c>
    </row>
    <row r="96" customHeight="1" spans="1:9">
      <c r="A96" s="10"/>
      <c r="B96" s="26"/>
      <c r="C96" s="27"/>
      <c r="D96" s="28"/>
      <c r="E96" s="14"/>
      <c r="F96" s="15" t="s">
        <v>34</v>
      </c>
      <c r="G96" s="15">
        <v>30000</v>
      </c>
      <c r="H96" s="15">
        <v>0.0282</v>
      </c>
      <c r="I96" s="37">
        <f t="shared" si="1"/>
        <v>846</v>
      </c>
    </row>
    <row r="97" customHeight="1" spans="1:9">
      <c r="A97" s="10"/>
      <c r="B97" s="10">
        <v>45803</v>
      </c>
      <c r="C97" s="27"/>
      <c r="D97" s="28"/>
      <c r="E97" s="14"/>
      <c r="F97" s="15" t="s">
        <v>15</v>
      </c>
      <c r="G97" s="15">
        <f>104000*4</f>
        <v>416000</v>
      </c>
      <c r="H97" s="15">
        <v>0.0065</v>
      </c>
      <c r="I97" s="37">
        <f t="shared" si="1"/>
        <v>2704</v>
      </c>
    </row>
    <row r="98" customHeight="1" spans="1:9">
      <c r="A98" s="10"/>
      <c r="B98" s="10"/>
      <c r="C98" s="27"/>
      <c r="D98" s="28"/>
      <c r="E98" s="14"/>
      <c r="F98" s="15" t="s">
        <v>16</v>
      </c>
      <c r="G98" s="15">
        <v>104000</v>
      </c>
      <c r="H98" s="15">
        <v>0.0052</v>
      </c>
      <c r="I98" s="37">
        <f t="shared" si="1"/>
        <v>540.8</v>
      </c>
    </row>
    <row r="99" customHeight="1" spans="1:9">
      <c r="A99" s="10"/>
      <c r="B99" s="10">
        <v>45790</v>
      </c>
      <c r="C99" s="27"/>
      <c r="D99" s="28"/>
      <c r="E99" s="14"/>
      <c r="F99" s="14" t="s">
        <v>17</v>
      </c>
      <c r="G99" s="15">
        <v>104000</v>
      </c>
      <c r="H99" s="15">
        <v>0.144</v>
      </c>
      <c r="I99" s="37">
        <f t="shared" si="1"/>
        <v>14976</v>
      </c>
    </row>
    <row r="100" customHeight="1" spans="1:9">
      <c r="A100" s="10">
        <v>45793</v>
      </c>
      <c r="B100" s="11">
        <v>45832</v>
      </c>
      <c r="C100" s="12" t="s">
        <v>73</v>
      </c>
      <c r="D100" s="39" t="s">
        <v>74</v>
      </c>
      <c r="E100" s="14" t="s">
        <v>75</v>
      </c>
      <c r="F100" s="14" t="s">
        <v>13</v>
      </c>
      <c r="G100" s="15">
        <v>43396</v>
      </c>
      <c r="H100" s="16">
        <v>0.04</v>
      </c>
      <c r="I100" s="37">
        <f t="shared" si="1"/>
        <v>1735.84</v>
      </c>
    </row>
    <row r="101" customHeight="1" spans="1:9">
      <c r="A101" s="10"/>
      <c r="B101" s="11"/>
      <c r="C101" s="17"/>
      <c r="D101" s="40"/>
      <c r="E101" s="14"/>
      <c r="F101" s="15" t="s">
        <v>14</v>
      </c>
      <c r="G101" s="15">
        <v>43396</v>
      </c>
      <c r="H101" s="19"/>
      <c r="I101" s="37">
        <f t="shared" si="1"/>
        <v>0</v>
      </c>
    </row>
    <row r="102" customHeight="1" spans="1:9">
      <c r="A102" s="10"/>
      <c r="B102" s="11">
        <v>45836</v>
      </c>
      <c r="C102" s="17"/>
      <c r="D102" s="40"/>
      <c r="E102" s="14"/>
      <c r="F102" s="14" t="s">
        <v>13</v>
      </c>
      <c r="G102" s="15">
        <f>60000-43396</f>
        <v>16604</v>
      </c>
      <c r="H102" s="16">
        <v>0.04</v>
      </c>
      <c r="I102" s="37">
        <f t="shared" si="1"/>
        <v>664.16</v>
      </c>
    </row>
    <row r="103" customHeight="1" spans="1:9">
      <c r="A103" s="10"/>
      <c r="B103" s="11"/>
      <c r="C103" s="17"/>
      <c r="D103" s="40"/>
      <c r="E103" s="14"/>
      <c r="F103" s="15" t="s">
        <v>14</v>
      </c>
      <c r="G103" s="15">
        <f>60000-43396</f>
        <v>16604</v>
      </c>
      <c r="H103" s="19"/>
      <c r="I103" s="37">
        <f t="shared" si="1"/>
        <v>0</v>
      </c>
    </row>
    <row r="104" customHeight="1" spans="1:9">
      <c r="A104" s="10"/>
      <c r="B104" s="11"/>
      <c r="C104" s="17"/>
      <c r="D104" s="40"/>
      <c r="E104" s="14"/>
      <c r="F104" s="15" t="s">
        <v>69</v>
      </c>
      <c r="G104" s="15">
        <v>4151</v>
      </c>
      <c r="H104" s="19">
        <v>0.042</v>
      </c>
      <c r="I104" s="37">
        <f t="shared" si="1"/>
        <v>174.342</v>
      </c>
    </row>
    <row r="105" customHeight="1" spans="1:9">
      <c r="A105" s="10"/>
      <c r="B105" s="20">
        <v>45801</v>
      </c>
      <c r="C105" s="17"/>
      <c r="D105" s="40"/>
      <c r="E105" s="14"/>
      <c r="F105" s="15" t="s">
        <v>27</v>
      </c>
      <c r="G105" s="15">
        <f>60000*4</f>
        <v>240000</v>
      </c>
      <c r="H105" s="15">
        <v>0.0065</v>
      </c>
      <c r="I105" s="37">
        <f t="shared" si="1"/>
        <v>1560</v>
      </c>
    </row>
    <row r="106" customHeight="1" spans="1:9">
      <c r="A106" s="10"/>
      <c r="B106" s="22">
        <v>45800</v>
      </c>
      <c r="C106" s="17"/>
      <c r="D106" s="40"/>
      <c r="E106" s="14"/>
      <c r="F106" s="15" t="s">
        <v>63</v>
      </c>
      <c r="G106" s="15">
        <v>60000</v>
      </c>
      <c r="H106" s="15">
        <v>0.097</v>
      </c>
      <c r="I106" s="37">
        <f t="shared" si="1"/>
        <v>5820</v>
      </c>
    </row>
    <row r="107" customHeight="1" spans="1:9">
      <c r="A107" s="10"/>
      <c r="B107" s="33">
        <v>45794</v>
      </c>
      <c r="C107" s="17"/>
      <c r="D107" s="40"/>
      <c r="E107" s="14"/>
      <c r="F107" s="14" t="s">
        <v>28</v>
      </c>
      <c r="G107" s="15">
        <v>60000</v>
      </c>
      <c r="H107" s="15">
        <v>0.023</v>
      </c>
      <c r="I107" s="37">
        <f t="shared" si="1"/>
        <v>1380</v>
      </c>
    </row>
    <row r="108" customHeight="1" spans="1:9">
      <c r="A108" s="10">
        <v>45806</v>
      </c>
      <c r="B108" s="11">
        <v>45840</v>
      </c>
      <c r="C108" s="12">
        <v>81794</v>
      </c>
      <c r="D108" s="39" t="s">
        <v>76</v>
      </c>
      <c r="E108" s="14" t="s">
        <v>77</v>
      </c>
      <c r="F108" s="14" t="s">
        <v>13</v>
      </c>
      <c r="G108" s="15">
        <v>32080</v>
      </c>
      <c r="H108" s="16">
        <v>0.04</v>
      </c>
      <c r="I108" s="37">
        <f t="shared" si="1"/>
        <v>1283.2</v>
      </c>
    </row>
    <row r="109" customHeight="1" spans="1:9">
      <c r="A109" s="10"/>
      <c r="B109" s="11"/>
      <c r="C109" s="17"/>
      <c r="D109" s="40"/>
      <c r="E109" s="14"/>
      <c r="F109" s="15" t="s">
        <v>14</v>
      </c>
      <c r="G109" s="15">
        <v>32080</v>
      </c>
      <c r="H109" s="19"/>
      <c r="I109" s="37">
        <f t="shared" si="1"/>
        <v>0</v>
      </c>
    </row>
    <row r="110" customHeight="1" spans="1:9">
      <c r="A110" s="10"/>
      <c r="B110" s="29">
        <v>45846</v>
      </c>
      <c r="C110" s="17"/>
      <c r="D110" s="40"/>
      <c r="E110" s="14"/>
      <c r="F110" s="14" t="s">
        <v>13</v>
      </c>
      <c r="G110" s="15">
        <v>12172</v>
      </c>
      <c r="H110" s="16">
        <v>0.04</v>
      </c>
      <c r="I110" s="37">
        <f t="shared" si="1"/>
        <v>486.88</v>
      </c>
    </row>
    <row r="111" customHeight="1" spans="1:9">
      <c r="A111" s="10"/>
      <c r="B111" s="41"/>
      <c r="C111" s="17"/>
      <c r="D111" s="40"/>
      <c r="E111" s="14"/>
      <c r="F111" s="15" t="s">
        <v>14</v>
      </c>
      <c r="G111" s="15">
        <v>12172</v>
      </c>
      <c r="H111" s="19"/>
      <c r="I111" s="37">
        <f t="shared" si="1"/>
        <v>0</v>
      </c>
    </row>
    <row r="112" customHeight="1" spans="1:9">
      <c r="A112" s="10"/>
      <c r="B112" s="11">
        <v>45843</v>
      </c>
      <c r="C112" s="17"/>
      <c r="D112" s="40"/>
      <c r="E112" s="14"/>
      <c r="F112" s="15" t="s">
        <v>69</v>
      </c>
      <c r="G112" s="15">
        <f>1483+497+1063</f>
        <v>3043</v>
      </c>
      <c r="H112" s="19">
        <v>0.042</v>
      </c>
      <c r="I112" s="37">
        <f t="shared" si="1"/>
        <v>127.806</v>
      </c>
    </row>
    <row r="113" customHeight="1" spans="1:9">
      <c r="A113" s="10"/>
      <c r="B113" s="11">
        <v>45816</v>
      </c>
      <c r="C113" s="17"/>
      <c r="D113" s="40"/>
      <c r="E113" s="14"/>
      <c r="F113" s="15" t="s">
        <v>27</v>
      </c>
      <c r="G113" s="15">
        <f>40000*4</f>
        <v>160000</v>
      </c>
      <c r="H113" s="15">
        <v>0.0065</v>
      </c>
      <c r="I113" s="37">
        <f t="shared" si="1"/>
        <v>1040</v>
      </c>
    </row>
    <row r="114" customHeight="1" spans="1:9">
      <c r="A114" s="10"/>
      <c r="B114" s="22">
        <v>45816</v>
      </c>
      <c r="C114" s="17"/>
      <c r="D114" s="40"/>
      <c r="E114" s="14"/>
      <c r="F114" s="15" t="s">
        <v>63</v>
      </c>
      <c r="G114" s="15">
        <v>40000</v>
      </c>
      <c r="H114" s="15">
        <v>0.097</v>
      </c>
      <c r="I114" s="37">
        <f t="shared" si="1"/>
        <v>3880</v>
      </c>
    </row>
    <row r="115" customHeight="1" spans="1:9">
      <c r="A115" s="10"/>
      <c r="B115" s="33">
        <v>45809</v>
      </c>
      <c r="C115" s="17"/>
      <c r="D115" s="40"/>
      <c r="E115" s="14"/>
      <c r="F115" s="14" t="s">
        <v>28</v>
      </c>
      <c r="G115" s="15">
        <v>40000</v>
      </c>
      <c r="H115" s="15">
        <v>0.023</v>
      </c>
      <c r="I115" s="37">
        <f t="shared" si="1"/>
        <v>920</v>
      </c>
    </row>
    <row r="116" customHeight="1" spans="1:9">
      <c r="A116" s="10">
        <v>45814</v>
      </c>
      <c r="B116" s="29">
        <v>45836</v>
      </c>
      <c r="C116" s="12" t="s">
        <v>78</v>
      </c>
      <c r="D116" s="13" t="s">
        <v>79</v>
      </c>
      <c r="E116" s="14" t="s">
        <v>80</v>
      </c>
      <c r="F116" s="14" t="s">
        <v>61</v>
      </c>
      <c r="G116" s="15">
        <v>1800</v>
      </c>
      <c r="H116" s="16">
        <v>0.04</v>
      </c>
      <c r="I116" s="37">
        <f t="shared" si="1"/>
        <v>72</v>
      </c>
    </row>
    <row r="117" customHeight="1" spans="1:9">
      <c r="A117" s="10"/>
      <c r="B117" s="20"/>
      <c r="C117" s="17"/>
      <c r="D117" s="18"/>
      <c r="E117" s="14"/>
      <c r="F117" s="15" t="s">
        <v>14</v>
      </c>
      <c r="G117" s="15">
        <v>1800</v>
      </c>
      <c r="H117" s="19"/>
      <c r="I117" s="37">
        <f t="shared" si="1"/>
        <v>0</v>
      </c>
    </row>
    <row r="118" customHeight="1" spans="1:9">
      <c r="A118" s="10"/>
      <c r="B118" s="20"/>
      <c r="C118" s="17"/>
      <c r="D118" s="18"/>
      <c r="E118" s="14"/>
      <c r="F118" s="15" t="s">
        <v>62</v>
      </c>
      <c r="G118" s="15">
        <v>900</v>
      </c>
      <c r="H118" s="19">
        <v>0.0259</v>
      </c>
      <c r="I118" s="37">
        <f t="shared" si="1"/>
        <v>23.31</v>
      </c>
    </row>
    <row r="119" customHeight="1" spans="1:9">
      <c r="A119" s="10"/>
      <c r="B119" s="11">
        <v>45822</v>
      </c>
      <c r="C119" s="17"/>
      <c r="D119" s="18"/>
      <c r="E119" s="14"/>
      <c r="F119" s="15" t="s">
        <v>27</v>
      </c>
      <c r="G119" s="15">
        <f>1800*4</f>
        <v>7200</v>
      </c>
      <c r="H119" s="15">
        <v>0.0065</v>
      </c>
      <c r="I119" s="37">
        <f t="shared" si="1"/>
        <v>46.8</v>
      </c>
    </row>
    <row r="120" customHeight="1" spans="1:9">
      <c r="A120" s="10"/>
      <c r="B120" s="11"/>
      <c r="C120" s="17"/>
      <c r="D120" s="18"/>
      <c r="E120" s="14"/>
      <c r="F120" s="15" t="s">
        <v>63</v>
      </c>
      <c r="G120" s="15">
        <v>1800</v>
      </c>
      <c r="H120" s="15">
        <v>0.097</v>
      </c>
      <c r="I120" s="37">
        <f t="shared" si="1"/>
        <v>174.6</v>
      </c>
    </row>
    <row r="121" customHeight="1" spans="1:9">
      <c r="A121" s="10"/>
      <c r="B121" s="22">
        <v>45817</v>
      </c>
      <c r="C121" s="17"/>
      <c r="D121" s="18"/>
      <c r="E121" s="14"/>
      <c r="F121" s="14" t="s">
        <v>28</v>
      </c>
      <c r="G121" s="15">
        <v>1800</v>
      </c>
      <c r="H121" s="15">
        <v>0.023</v>
      </c>
      <c r="I121" s="37">
        <f t="shared" si="1"/>
        <v>41.4</v>
      </c>
    </row>
    <row r="122" customHeight="1" spans="1:9">
      <c r="A122" s="10">
        <v>45814</v>
      </c>
      <c r="B122" s="29">
        <v>45839</v>
      </c>
      <c r="C122" s="12">
        <v>82427</v>
      </c>
      <c r="D122" s="25" t="s">
        <v>81</v>
      </c>
      <c r="E122" s="14" t="s">
        <v>82</v>
      </c>
      <c r="F122" s="14" t="s">
        <v>13</v>
      </c>
      <c r="G122" s="15">
        <v>40000</v>
      </c>
      <c r="H122" s="16">
        <v>0.05</v>
      </c>
      <c r="I122" s="37">
        <f t="shared" si="1"/>
        <v>2000</v>
      </c>
    </row>
    <row r="123" customHeight="1" spans="1:9">
      <c r="A123" s="10"/>
      <c r="B123" s="20"/>
      <c r="C123" s="17"/>
      <c r="D123" s="28"/>
      <c r="E123" s="14"/>
      <c r="F123" s="15" t="s">
        <v>14</v>
      </c>
      <c r="G123" s="15">
        <v>40000</v>
      </c>
      <c r="H123" s="19"/>
      <c r="I123" s="37">
        <f t="shared" si="1"/>
        <v>0</v>
      </c>
    </row>
    <row r="124" customHeight="1" spans="1:9">
      <c r="A124" s="10"/>
      <c r="B124" s="32">
        <v>45819</v>
      </c>
      <c r="C124" s="17"/>
      <c r="D124" s="28"/>
      <c r="E124" s="14"/>
      <c r="F124" s="15" t="s">
        <v>27</v>
      </c>
      <c r="G124" s="15">
        <v>160000</v>
      </c>
      <c r="H124" s="15">
        <v>0.0072</v>
      </c>
      <c r="I124" s="37">
        <f t="shared" si="1"/>
        <v>1152</v>
      </c>
    </row>
    <row r="125" customHeight="1" spans="1:9">
      <c r="A125" s="10"/>
      <c r="B125" s="33">
        <v>45817</v>
      </c>
      <c r="C125" s="17"/>
      <c r="D125" s="28"/>
      <c r="E125" s="14"/>
      <c r="F125" s="14" t="s">
        <v>42</v>
      </c>
      <c r="G125" s="15">
        <v>40000</v>
      </c>
      <c r="H125" s="15">
        <v>0.15</v>
      </c>
      <c r="I125" s="37">
        <f t="shared" si="1"/>
        <v>6000</v>
      </c>
    </row>
    <row r="126" customHeight="1" spans="1:9">
      <c r="A126" s="10"/>
      <c r="B126" s="33">
        <v>45818</v>
      </c>
      <c r="C126" s="17"/>
      <c r="D126" s="28"/>
      <c r="E126" s="14"/>
      <c r="F126" s="14" t="s">
        <v>28</v>
      </c>
      <c r="G126" s="15">
        <v>40000</v>
      </c>
      <c r="H126" s="15">
        <v>0.024</v>
      </c>
      <c r="I126" s="37">
        <f t="shared" si="1"/>
        <v>960</v>
      </c>
    </row>
    <row r="127" customHeight="1" spans="1:9">
      <c r="A127" s="10">
        <v>45814</v>
      </c>
      <c r="B127" s="11">
        <v>45838</v>
      </c>
      <c r="C127" s="34">
        <v>82484</v>
      </c>
      <c r="D127" s="39" t="s">
        <v>83</v>
      </c>
      <c r="E127" s="14" t="s">
        <v>84</v>
      </c>
      <c r="F127" s="14" t="s">
        <v>13</v>
      </c>
      <c r="G127" s="15">
        <v>25748</v>
      </c>
      <c r="H127" s="16">
        <v>0.04</v>
      </c>
      <c r="I127" s="37">
        <f t="shared" si="1"/>
        <v>1029.92</v>
      </c>
    </row>
    <row r="128" customHeight="1" spans="1:9">
      <c r="A128" s="10"/>
      <c r="B128" s="11"/>
      <c r="C128" s="42"/>
      <c r="D128" s="40"/>
      <c r="E128" s="14"/>
      <c r="F128" s="15" t="s">
        <v>14</v>
      </c>
      <c r="G128" s="15">
        <v>25748</v>
      </c>
      <c r="H128" s="19"/>
      <c r="I128" s="37">
        <f t="shared" si="1"/>
        <v>0</v>
      </c>
    </row>
    <row r="129" customHeight="1" spans="1:9">
      <c r="A129" s="10"/>
      <c r="B129" s="20">
        <v>45852</v>
      </c>
      <c r="C129" s="42"/>
      <c r="D129" s="40"/>
      <c r="E129" s="14"/>
      <c r="F129" s="14" t="s">
        <v>13</v>
      </c>
      <c r="G129" s="15">
        <v>15000</v>
      </c>
      <c r="H129" s="16">
        <v>0.04</v>
      </c>
      <c r="I129" s="37">
        <f t="shared" si="1"/>
        <v>600</v>
      </c>
    </row>
    <row r="130" customHeight="1" spans="1:9">
      <c r="A130" s="10"/>
      <c r="B130" s="20"/>
      <c r="C130" s="42"/>
      <c r="D130" s="40"/>
      <c r="E130" s="14"/>
      <c r="F130" s="15" t="s">
        <v>14</v>
      </c>
      <c r="G130" s="15">
        <v>15000</v>
      </c>
      <c r="H130" s="19"/>
      <c r="I130" s="37">
        <f t="shared" si="1"/>
        <v>0</v>
      </c>
    </row>
    <row r="131" customHeight="1" spans="1:9">
      <c r="A131" s="10"/>
      <c r="B131" s="11">
        <v>45822</v>
      </c>
      <c r="C131" s="42"/>
      <c r="D131" s="40"/>
      <c r="E131" s="14"/>
      <c r="F131" s="15" t="s">
        <v>27</v>
      </c>
      <c r="G131" s="15">
        <v>195000</v>
      </c>
      <c r="H131" s="15">
        <v>0.0065</v>
      </c>
      <c r="I131" s="37">
        <f t="shared" si="1"/>
        <v>1267.5</v>
      </c>
    </row>
    <row r="132" customHeight="1" spans="1:9">
      <c r="A132" s="10"/>
      <c r="B132" s="33">
        <v>45824</v>
      </c>
      <c r="C132" s="42"/>
      <c r="D132" s="40"/>
      <c r="E132" s="14"/>
      <c r="F132" s="15" t="s">
        <v>63</v>
      </c>
      <c r="G132" s="15">
        <v>60000</v>
      </c>
      <c r="H132" s="15">
        <v>0.097</v>
      </c>
      <c r="I132" s="37">
        <f t="shared" ref="I132:I195" si="2">G132*H132</f>
        <v>5820</v>
      </c>
    </row>
    <row r="133" customHeight="1" spans="1:9">
      <c r="A133" s="10"/>
      <c r="B133" s="33">
        <v>45818</v>
      </c>
      <c r="C133" s="42"/>
      <c r="D133" s="40"/>
      <c r="E133" s="14"/>
      <c r="F133" s="14" t="s">
        <v>28</v>
      </c>
      <c r="G133" s="15">
        <v>60000</v>
      </c>
      <c r="H133" s="15">
        <v>0.023</v>
      </c>
      <c r="I133" s="37">
        <f t="shared" si="2"/>
        <v>1380</v>
      </c>
    </row>
    <row r="134" customHeight="1" spans="1:9">
      <c r="A134" s="10">
        <v>45820</v>
      </c>
      <c r="B134" s="11">
        <v>45853</v>
      </c>
      <c r="C134" s="34" t="s">
        <v>85</v>
      </c>
      <c r="D134" s="39" t="s">
        <v>86</v>
      </c>
      <c r="E134" s="14" t="s">
        <v>87</v>
      </c>
      <c r="F134" s="14" t="s">
        <v>13</v>
      </c>
      <c r="G134" s="15">
        <v>15000</v>
      </c>
      <c r="H134" s="16">
        <v>0.04</v>
      </c>
      <c r="I134" s="37">
        <f t="shared" si="2"/>
        <v>600</v>
      </c>
    </row>
    <row r="135" customHeight="1" spans="1:9">
      <c r="A135" s="10"/>
      <c r="B135" s="11"/>
      <c r="C135" s="42"/>
      <c r="D135" s="40"/>
      <c r="E135" s="14"/>
      <c r="F135" s="15" t="s">
        <v>14</v>
      </c>
      <c r="G135" s="15">
        <v>15000</v>
      </c>
      <c r="H135" s="19"/>
      <c r="I135" s="37">
        <f t="shared" si="2"/>
        <v>0</v>
      </c>
    </row>
    <row r="136" customHeight="1" spans="1:9">
      <c r="A136" s="10"/>
      <c r="B136" s="11"/>
      <c r="C136" s="42"/>
      <c r="D136" s="40"/>
      <c r="E136" s="14"/>
      <c r="F136" s="15" t="s">
        <v>69</v>
      </c>
      <c r="G136" s="15">
        <v>797</v>
      </c>
      <c r="H136" s="19">
        <v>0.042</v>
      </c>
      <c r="I136" s="37">
        <f t="shared" si="2"/>
        <v>33.474</v>
      </c>
    </row>
    <row r="137" customHeight="1" spans="1:9">
      <c r="A137" s="10"/>
      <c r="B137" s="11">
        <v>45838</v>
      </c>
      <c r="C137" s="42"/>
      <c r="D137" s="40"/>
      <c r="E137" s="14"/>
      <c r="F137" s="15" t="s">
        <v>27</v>
      </c>
      <c r="G137" s="15">
        <v>60000</v>
      </c>
      <c r="H137" s="15">
        <v>0.0065</v>
      </c>
      <c r="I137" s="37">
        <f t="shared" si="2"/>
        <v>390</v>
      </c>
    </row>
    <row r="138" customHeight="1" spans="1:9">
      <c r="A138" s="10"/>
      <c r="B138" s="11">
        <v>45843</v>
      </c>
      <c r="C138" s="42"/>
      <c r="D138" s="40"/>
      <c r="E138" s="14"/>
      <c r="F138" s="15" t="s">
        <v>63</v>
      </c>
      <c r="G138" s="15">
        <v>15000</v>
      </c>
      <c r="H138" s="15">
        <v>0.097</v>
      </c>
      <c r="I138" s="37">
        <f t="shared" si="2"/>
        <v>1455</v>
      </c>
    </row>
    <row r="139" customHeight="1" spans="1:9">
      <c r="A139" s="10"/>
      <c r="B139" s="10">
        <v>45845</v>
      </c>
      <c r="C139" s="42"/>
      <c r="D139" s="40"/>
      <c r="E139" s="14"/>
      <c r="F139" s="14" t="s">
        <v>28</v>
      </c>
      <c r="G139" s="15">
        <v>15000</v>
      </c>
      <c r="H139" s="15">
        <v>0.023</v>
      </c>
      <c r="I139" s="37">
        <f t="shared" si="2"/>
        <v>345</v>
      </c>
    </row>
    <row r="140" customHeight="1" spans="1:9">
      <c r="A140" s="10">
        <v>45820</v>
      </c>
      <c r="B140" s="11">
        <v>45853</v>
      </c>
      <c r="C140" s="34" t="s">
        <v>88</v>
      </c>
      <c r="D140" s="39" t="s">
        <v>89</v>
      </c>
      <c r="E140" s="14" t="s">
        <v>90</v>
      </c>
      <c r="F140" s="14" t="s">
        <v>13</v>
      </c>
      <c r="G140" s="15">
        <v>15000</v>
      </c>
      <c r="H140" s="16">
        <v>0.04</v>
      </c>
      <c r="I140" s="37">
        <f t="shared" si="2"/>
        <v>600</v>
      </c>
    </row>
    <row r="141" customHeight="1" spans="1:9">
      <c r="A141" s="10"/>
      <c r="B141" s="11"/>
      <c r="C141" s="42"/>
      <c r="D141" s="40"/>
      <c r="E141" s="14"/>
      <c r="F141" s="15" t="s">
        <v>14</v>
      </c>
      <c r="G141" s="15">
        <v>15000</v>
      </c>
      <c r="H141" s="19"/>
      <c r="I141" s="37">
        <f t="shared" si="2"/>
        <v>0</v>
      </c>
    </row>
    <row r="142" customHeight="1" spans="1:9">
      <c r="A142" s="10"/>
      <c r="B142" s="20"/>
      <c r="C142" s="42"/>
      <c r="D142" s="40"/>
      <c r="E142" s="14"/>
      <c r="F142" s="15" t="s">
        <v>69</v>
      </c>
      <c r="G142" s="15">
        <v>504</v>
      </c>
      <c r="H142" s="19">
        <v>0.042</v>
      </c>
      <c r="I142" s="37">
        <f t="shared" si="2"/>
        <v>21.168</v>
      </c>
    </row>
    <row r="143" customHeight="1" spans="1:9">
      <c r="A143" s="10"/>
      <c r="B143" s="20">
        <v>45838</v>
      </c>
      <c r="C143" s="42"/>
      <c r="D143" s="40"/>
      <c r="E143" s="14"/>
      <c r="F143" s="15" t="s">
        <v>27</v>
      </c>
      <c r="G143" s="15">
        <v>60000</v>
      </c>
      <c r="H143" s="15">
        <v>0.0065</v>
      </c>
      <c r="I143" s="37">
        <f t="shared" si="2"/>
        <v>390</v>
      </c>
    </row>
    <row r="144" customHeight="1" spans="1:9">
      <c r="A144" s="10"/>
      <c r="B144" s="22">
        <v>45828</v>
      </c>
      <c r="C144" s="42"/>
      <c r="D144" s="40"/>
      <c r="E144" s="14"/>
      <c r="F144" s="15" t="s">
        <v>63</v>
      </c>
      <c r="G144" s="15">
        <v>15000</v>
      </c>
      <c r="H144" s="15">
        <v>0.097</v>
      </c>
      <c r="I144" s="37">
        <f t="shared" si="2"/>
        <v>1455</v>
      </c>
    </row>
    <row r="145" customHeight="1" spans="1:9">
      <c r="A145" s="10"/>
      <c r="B145" s="33">
        <v>45825</v>
      </c>
      <c r="C145" s="42"/>
      <c r="D145" s="40"/>
      <c r="E145" s="14"/>
      <c r="F145" s="14" t="s">
        <v>28</v>
      </c>
      <c r="G145" s="15">
        <v>15000</v>
      </c>
      <c r="H145" s="15">
        <v>0.023</v>
      </c>
      <c r="I145" s="37">
        <f t="shared" si="2"/>
        <v>345</v>
      </c>
    </row>
    <row r="146" customHeight="1" spans="1:9">
      <c r="A146" s="10">
        <v>45820</v>
      </c>
      <c r="B146" s="11">
        <v>45840</v>
      </c>
      <c r="C146" s="12">
        <v>82970</v>
      </c>
      <c r="D146" s="13" t="s">
        <v>91</v>
      </c>
      <c r="E146" s="14" t="s">
        <v>92</v>
      </c>
      <c r="F146" s="14" t="s">
        <v>13</v>
      </c>
      <c r="G146" s="15">
        <v>6000</v>
      </c>
      <c r="H146" s="16">
        <v>0.04</v>
      </c>
      <c r="I146" s="37">
        <f t="shared" si="2"/>
        <v>240</v>
      </c>
    </row>
    <row r="147" customHeight="1" spans="1:9">
      <c r="A147" s="10"/>
      <c r="B147" s="11"/>
      <c r="C147" s="17"/>
      <c r="D147" s="18"/>
      <c r="E147" s="14"/>
      <c r="F147" s="15" t="s">
        <v>14</v>
      </c>
      <c r="G147" s="15">
        <v>6000</v>
      </c>
      <c r="H147" s="19"/>
      <c r="I147" s="37">
        <f t="shared" si="2"/>
        <v>0</v>
      </c>
    </row>
    <row r="148" customHeight="1" spans="1:9">
      <c r="A148" s="10"/>
      <c r="B148" s="11">
        <v>45825</v>
      </c>
      <c r="C148" s="17"/>
      <c r="D148" s="18"/>
      <c r="E148" s="14"/>
      <c r="F148" s="15" t="s">
        <v>27</v>
      </c>
      <c r="G148" s="15">
        <v>24000</v>
      </c>
      <c r="H148" s="15">
        <v>0.0065</v>
      </c>
      <c r="I148" s="37">
        <f t="shared" si="2"/>
        <v>156</v>
      </c>
    </row>
    <row r="149" customHeight="1" spans="1:9">
      <c r="A149" s="10"/>
      <c r="B149" s="10">
        <v>45826</v>
      </c>
      <c r="C149" s="17"/>
      <c r="D149" s="18"/>
      <c r="E149" s="14"/>
      <c r="F149" s="15" t="s">
        <v>63</v>
      </c>
      <c r="G149" s="15">
        <v>6000</v>
      </c>
      <c r="H149" s="15">
        <v>0.097</v>
      </c>
      <c r="I149" s="37">
        <f t="shared" si="2"/>
        <v>582</v>
      </c>
    </row>
    <row r="150" customHeight="1" spans="1:9">
      <c r="A150" s="10"/>
      <c r="B150" s="22">
        <v>45823</v>
      </c>
      <c r="C150" s="17"/>
      <c r="D150" s="18"/>
      <c r="E150" s="14"/>
      <c r="F150" s="14" t="s">
        <v>28</v>
      </c>
      <c r="G150" s="15">
        <v>6000</v>
      </c>
      <c r="H150" s="15">
        <v>0.023</v>
      </c>
      <c r="I150" s="37">
        <f t="shared" si="2"/>
        <v>138</v>
      </c>
    </row>
    <row r="151" customHeight="1" spans="1:9">
      <c r="A151" s="10">
        <v>45820</v>
      </c>
      <c r="B151" s="11">
        <v>45852</v>
      </c>
      <c r="C151" s="34">
        <v>82988</v>
      </c>
      <c r="D151" s="39" t="s">
        <v>93</v>
      </c>
      <c r="E151" s="14" t="s">
        <v>94</v>
      </c>
      <c r="F151" s="14" t="s">
        <v>13</v>
      </c>
      <c r="G151" s="15">
        <v>20000</v>
      </c>
      <c r="H151" s="16">
        <v>0.04</v>
      </c>
      <c r="I151" s="37">
        <f t="shared" si="2"/>
        <v>800</v>
      </c>
    </row>
    <row r="152" customHeight="1" spans="1:9">
      <c r="A152" s="10"/>
      <c r="B152" s="11"/>
      <c r="C152" s="42"/>
      <c r="D152" s="40"/>
      <c r="E152" s="14"/>
      <c r="F152" s="15" t="s">
        <v>14</v>
      </c>
      <c r="G152" s="15">
        <v>20000</v>
      </c>
      <c r="H152" s="19"/>
      <c r="I152" s="37">
        <f t="shared" si="2"/>
        <v>0</v>
      </c>
    </row>
    <row r="153" customHeight="1" spans="1:9">
      <c r="A153" s="10"/>
      <c r="B153" s="20">
        <v>45825</v>
      </c>
      <c r="C153" s="42"/>
      <c r="D153" s="40"/>
      <c r="E153" s="14"/>
      <c r="F153" s="15" t="s">
        <v>27</v>
      </c>
      <c r="G153" s="15">
        <v>80000</v>
      </c>
      <c r="H153" s="15">
        <v>0.0065</v>
      </c>
      <c r="I153" s="37">
        <f t="shared" si="2"/>
        <v>520</v>
      </c>
    </row>
    <row r="154" customHeight="1" spans="1:9">
      <c r="A154" s="10"/>
      <c r="B154" s="22">
        <v>45828</v>
      </c>
      <c r="C154" s="42"/>
      <c r="D154" s="40"/>
      <c r="E154" s="14"/>
      <c r="F154" s="15" t="s">
        <v>63</v>
      </c>
      <c r="G154" s="15">
        <v>20000</v>
      </c>
      <c r="H154" s="15">
        <v>0.097</v>
      </c>
      <c r="I154" s="37">
        <f t="shared" si="2"/>
        <v>1940</v>
      </c>
    </row>
    <row r="155" customHeight="1" spans="1:9">
      <c r="A155" s="10"/>
      <c r="B155" s="33">
        <v>45823</v>
      </c>
      <c r="C155" s="42"/>
      <c r="D155" s="40"/>
      <c r="E155" s="14"/>
      <c r="F155" s="14" t="s">
        <v>28</v>
      </c>
      <c r="G155" s="15">
        <v>20000</v>
      </c>
      <c r="H155" s="15">
        <v>0.023</v>
      </c>
      <c r="I155" s="37">
        <f t="shared" si="2"/>
        <v>460</v>
      </c>
    </row>
    <row r="156" customHeight="1" spans="1:9">
      <c r="A156" s="10">
        <v>45821</v>
      </c>
      <c r="B156" s="23">
        <v>45835</v>
      </c>
      <c r="C156" s="24" t="s">
        <v>95</v>
      </c>
      <c r="D156" s="25" t="s">
        <v>96</v>
      </c>
      <c r="E156" s="14" t="s">
        <v>97</v>
      </c>
      <c r="F156" s="14" t="s">
        <v>13</v>
      </c>
      <c r="G156" s="15">
        <v>4000</v>
      </c>
      <c r="H156" s="15">
        <v>0.04</v>
      </c>
      <c r="I156" s="37">
        <f t="shared" si="2"/>
        <v>160</v>
      </c>
    </row>
    <row r="157" customHeight="1" spans="1:9">
      <c r="A157" s="10"/>
      <c r="B157" s="35"/>
      <c r="C157" s="27"/>
      <c r="D157" s="28"/>
      <c r="E157" s="14"/>
      <c r="F157" s="15" t="s">
        <v>14</v>
      </c>
      <c r="G157" s="15">
        <v>4000</v>
      </c>
      <c r="H157" s="15"/>
      <c r="I157" s="37">
        <f t="shared" si="2"/>
        <v>0</v>
      </c>
    </row>
    <row r="158" customHeight="1" spans="1:9">
      <c r="A158" s="10"/>
      <c r="B158" s="26"/>
      <c r="C158" s="27"/>
      <c r="D158" s="28"/>
      <c r="E158" s="14"/>
      <c r="F158" s="15" t="s">
        <v>34</v>
      </c>
      <c r="G158" s="15">
        <v>4000</v>
      </c>
      <c r="H158" s="15">
        <v>0.0282</v>
      </c>
      <c r="I158" s="37">
        <f t="shared" si="2"/>
        <v>112.8</v>
      </c>
    </row>
    <row r="159" customHeight="1" spans="1:9">
      <c r="A159" s="10"/>
      <c r="B159" s="26">
        <v>45825</v>
      </c>
      <c r="C159" s="27"/>
      <c r="D159" s="28"/>
      <c r="E159" s="14"/>
      <c r="F159" s="15" t="s">
        <v>15</v>
      </c>
      <c r="G159" s="15">
        <v>16000</v>
      </c>
      <c r="H159" s="15">
        <v>0.0065</v>
      </c>
      <c r="I159" s="37">
        <f t="shared" si="2"/>
        <v>104</v>
      </c>
    </row>
    <row r="160" customHeight="1" spans="1:9">
      <c r="A160" s="10"/>
      <c r="B160" s="26"/>
      <c r="C160" s="27"/>
      <c r="D160" s="28"/>
      <c r="E160" s="14"/>
      <c r="F160" s="15" t="s">
        <v>16</v>
      </c>
      <c r="G160" s="15">
        <v>4000</v>
      </c>
      <c r="H160" s="15">
        <v>0.0052</v>
      </c>
      <c r="I160" s="37">
        <f t="shared" si="2"/>
        <v>20.8</v>
      </c>
    </row>
    <row r="161" customHeight="1" spans="1:9">
      <c r="A161" s="10"/>
      <c r="B161" s="10">
        <v>45827</v>
      </c>
      <c r="C161" s="27"/>
      <c r="D161" s="28"/>
      <c r="E161" s="14"/>
      <c r="F161" s="14" t="s">
        <v>17</v>
      </c>
      <c r="G161" s="15">
        <v>4000</v>
      </c>
      <c r="H161" s="15">
        <v>0.144</v>
      </c>
      <c r="I161" s="37">
        <f t="shared" si="2"/>
        <v>576</v>
      </c>
    </row>
    <row r="162" customHeight="1" spans="1:9">
      <c r="A162" s="10">
        <v>45821</v>
      </c>
      <c r="B162" s="23">
        <v>45836</v>
      </c>
      <c r="C162" s="24" t="s">
        <v>98</v>
      </c>
      <c r="D162" s="25" t="s">
        <v>99</v>
      </c>
      <c r="E162" s="14" t="s">
        <v>100</v>
      </c>
      <c r="F162" s="14" t="s">
        <v>13</v>
      </c>
      <c r="G162" s="15">
        <v>3000</v>
      </c>
      <c r="H162" s="15">
        <v>0.04</v>
      </c>
      <c r="I162" s="37">
        <f t="shared" si="2"/>
        <v>120</v>
      </c>
    </row>
    <row r="163" customHeight="1" spans="1:9">
      <c r="A163" s="10"/>
      <c r="B163" s="26"/>
      <c r="C163" s="27"/>
      <c r="D163" s="28"/>
      <c r="E163" s="14"/>
      <c r="F163" s="15" t="s">
        <v>14</v>
      </c>
      <c r="G163" s="15">
        <v>3000</v>
      </c>
      <c r="H163" s="15"/>
      <c r="I163" s="37">
        <f t="shared" si="2"/>
        <v>0</v>
      </c>
    </row>
    <row r="164" customHeight="1" spans="1:9">
      <c r="A164" s="10"/>
      <c r="B164" s="26"/>
      <c r="C164" s="27"/>
      <c r="D164" s="28"/>
      <c r="E164" s="14"/>
      <c r="F164" s="15" t="s">
        <v>34</v>
      </c>
      <c r="G164" s="15">
        <v>3000</v>
      </c>
      <c r="H164" s="15">
        <v>0.0282</v>
      </c>
      <c r="I164" s="37">
        <f t="shared" si="2"/>
        <v>84.6</v>
      </c>
    </row>
    <row r="165" customHeight="1" spans="1:9">
      <c r="A165" s="10"/>
      <c r="B165" s="10">
        <v>45825</v>
      </c>
      <c r="C165" s="27"/>
      <c r="D165" s="28"/>
      <c r="E165" s="14"/>
      <c r="F165" s="15" t="s">
        <v>15</v>
      </c>
      <c r="G165" s="15">
        <v>12000</v>
      </c>
      <c r="H165" s="15">
        <v>0.0065</v>
      </c>
      <c r="I165" s="37">
        <f t="shared" si="2"/>
        <v>78</v>
      </c>
    </row>
    <row r="166" customHeight="1" spans="1:9">
      <c r="A166" s="10"/>
      <c r="B166" s="10"/>
      <c r="C166" s="27"/>
      <c r="D166" s="28"/>
      <c r="E166" s="14"/>
      <c r="F166" s="15" t="s">
        <v>16</v>
      </c>
      <c r="G166" s="15">
        <v>3000</v>
      </c>
      <c r="H166" s="15">
        <v>0.0052</v>
      </c>
      <c r="I166" s="37">
        <f t="shared" si="2"/>
        <v>15.6</v>
      </c>
    </row>
    <row r="167" customHeight="1" spans="1:9">
      <c r="A167" s="10"/>
      <c r="B167" s="10">
        <v>45827</v>
      </c>
      <c r="C167" s="27"/>
      <c r="D167" s="28"/>
      <c r="E167" s="14"/>
      <c r="F167" s="14" t="s">
        <v>17</v>
      </c>
      <c r="G167" s="15">
        <v>3000</v>
      </c>
      <c r="H167" s="15">
        <v>0.144</v>
      </c>
      <c r="I167" s="37">
        <f t="shared" si="2"/>
        <v>432</v>
      </c>
    </row>
    <row r="168" customHeight="1" spans="1:9">
      <c r="A168" s="10">
        <v>45821</v>
      </c>
      <c r="B168" s="23">
        <v>45836</v>
      </c>
      <c r="C168" s="24" t="s">
        <v>101</v>
      </c>
      <c r="D168" s="25" t="s">
        <v>102</v>
      </c>
      <c r="E168" s="14" t="s">
        <v>103</v>
      </c>
      <c r="F168" s="14" t="s">
        <v>13</v>
      </c>
      <c r="G168" s="15">
        <v>1000</v>
      </c>
      <c r="H168" s="15">
        <v>0.04</v>
      </c>
      <c r="I168" s="37">
        <f t="shared" si="2"/>
        <v>40</v>
      </c>
    </row>
    <row r="169" customHeight="1" spans="1:9">
      <c r="A169" s="10"/>
      <c r="B169" s="26"/>
      <c r="C169" s="27"/>
      <c r="D169" s="28"/>
      <c r="E169" s="14"/>
      <c r="F169" s="15" t="s">
        <v>14</v>
      </c>
      <c r="G169" s="15">
        <v>1000</v>
      </c>
      <c r="H169" s="15"/>
      <c r="I169" s="37">
        <f t="shared" si="2"/>
        <v>0</v>
      </c>
    </row>
    <row r="170" customHeight="1" spans="1:9">
      <c r="A170" s="10"/>
      <c r="B170" s="26"/>
      <c r="C170" s="27"/>
      <c r="D170" s="28"/>
      <c r="E170" s="14"/>
      <c r="F170" s="15" t="s">
        <v>34</v>
      </c>
      <c r="G170" s="15">
        <v>1000</v>
      </c>
      <c r="H170" s="15">
        <v>0.0282</v>
      </c>
      <c r="I170" s="37">
        <f t="shared" si="2"/>
        <v>28.2</v>
      </c>
    </row>
    <row r="171" customHeight="1" spans="1:9">
      <c r="A171" s="10"/>
      <c r="B171" s="26">
        <v>45828</v>
      </c>
      <c r="C171" s="27"/>
      <c r="D171" s="28"/>
      <c r="E171" s="14"/>
      <c r="F171" s="15" t="s">
        <v>15</v>
      </c>
      <c r="G171" s="15">
        <v>4000</v>
      </c>
      <c r="H171" s="15">
        <v>0.0065</v>
      </c>
      <c r="I171" s="37">
        <f t="shared" si="2"/>
        <v>26</v>
      </c>
    </row>
    <row r="172" customHeight="1" spans="1:9">
      <c r="A172" s="10"/>
      <c r="B172" s="26"/>
      <c r="C172" s="27"/>
      <c r="D172" s="28"/>
      <c r="E172" s="14"/>
      <c r="F172" s="15" t="s">
        <v>16</v>
      </c>
      <c r="G172" s="15">
        <v>1000</v>
      </c>
      <c r="H172" s="15">
        <v>0.0052</v>
      </c>
      <c r="I172" s="37">
        <f t="shared" si="2"/>
        <v>5.2</v>
      </c>
    </row>
    <row r="173" customHeight="1" spans="1:9">
      <c r="A173" s="10"/>
      <c r="B173" s="10">
        <v>45824</v>
      </c>
      <c r="C173" s="27"/>
      <c r="D173" s="28"/>
      <c r="E173" s="14"/>
      <c r="F173" s="14" t="s">
        <v>17</v>
      </c>
      <c r="G173" s="15">
        <v>1000</v>
      </c>
      <c r="H173" s="15">
        <v>0.144</v>
      </c>
      <c r="I173" s="37">
        <f t="shared" si="2"/>
        <v>144</v>
      </c>
    </row>
    <row r="174" customHeight="1" spans="1:9">
      <c r="A174" s="10">
        <v>45821</v>
      </c>
      <c r="B174" s="23"/>
      <c r="C174" s="24" t="s">
        <v>104</v>
      </c>
      <c r="D174" s="25" t="s">
        <v>105</v>
      </c>
      <c r="E174" s="14" t="s">
        <v>106</v>
      </c>
      <c r="F174" s="14" t="s">
        <v>13</v>
      </c>
      <c r="G174" s="15">
        <v>750</v>
      </c>
      <c r="H174" s="15">
        <v>0.04</v>
      </c>
      <c r="I174" s="37">
        <f t="shared" si="2"/>
        <v>30</v>
      </c>
    </row>
    <row r="175" customHeight="1" spans="1:9">
      <c r="A175" s="10"/>
      <c r="B175" s="35"/>
      <c r="C175" s="27"/>
      <c r="D175" s="28"/>
      <c r="E175" s="14"/>
      <c r="F175" s="15" t="s">
        <v>14</v>
      </c>
      <c r="G175" s="15">
        <v>750</v>
      </c>
      <c r="H175" s="15"/>
      <c r="I175" s="37">
        <f t="shared" si="2"/>
        <v>0</v>
      </c>
    </row>
    <row r="176" customHeight="1" spans="1:9">
      <c r="A176" s="10"/>
      <c r="B176" s="26"/>
      <c r="C176" s="27"/>
      <c r="D176" s="28"/>
      <c r="E176" s="14"/>
      <c r="F176" s="15" t="s">
        <v>34</v>
      </c>
      <c r="G176" s="15">
        <v>750</v>
      </c>
      <c r="H176" s="15">
        <v>0.0282</v>
      </c>
      <c r="I176" s="37">
        <f t="shared" si="2"/>
        <v>21.15</v>
      </c>
    </row>
    <row r="177" customHeight="1" spans="1:9">
      <c r="A177" s="10"/>
      <c r="B177" s="10">
        <v>45828</v>
      </c>
      <c r="C177" s="27"/>
      <c r="D177" s="28"/>
      <c r="E177" s="14"/>
      <c r="F177" s="15" t="s">
        <v>15</v>
      </c>
      <c r="G177" s="15">
        <v>3000</v>
      </c>
      <c r="H177" s="15">
        <v>0.0065</v>
      </c>
      <c r="I177" s="37">
        <f t="shared" si="2"/>
        <v>19.5</v>
      </c>
    </row>
    <row r="178" customHeight="1" spans="1:9">
      <c r="A178" s="10"/>
      <c r="B178" s="10"/>
      <c r="C178" s="27"/>
      <c r="D178" s="28"/>
      <c r="E178" s="14"/>
      <c r="F178" s="15" t="s">
        <v>16</v>
      </c>
      <c r="G178" s="15">
        <v>750</v>
      </c>
      <c r="H178" s="15">
        <v>0.0052</v>
      </c>
      <c r="I178" s="37">
        <f t="shared" si="2"/>
        <v>3.9</v>
      </c>
    </row>
    <row r="179" customHeight="1" spans="1:9">
      <c r="A179" s="10"/>
      <c r="B179" s="10">
        <v>45824</v>
      </c>
      <c r="C179" s="27"/>
      <c r="D179" s="28"/>
      <c r="E179" s="14"/>
      <c r="F179" s="14" t="s">
        <v>17</v>
      </c>
      <c r="G179" s="15">
        <v>750</v>
      </c>
      <c r="H179" s="15">
        <v>0.144</v>
      </c>
      <c r="I179" s="37">
        <f t="shared" si="2"/>
        <v>108</v>
      </c>
    </row>
    <row r="180" customHeight="1" spans="1:9">
      <c r="A180" s="10">
        <v>45821</v>
      </c>
      <c r="B180" s="10">
        <v>45835</v>
      </c>
      <c r="C180" s="24" t="s">
        <v>107</v>
      </c>
      <c r="D180" s="25" t="s">
        <v>108</v>
      </c>
      <c r="E180" s="14" t="s">
        <v>109</v>
      </c>
      <c r="F180" s="14" t="s">
        <v>13</v>
      </c>
      <c r="G180" s="15">
        <v>11000</v>
      </c>
      <c r="H180" s="15">
        <v>0.04</v>
      </c>
      <c r="I180" s="37">
        <f t="shared" si="2"/>
        <v>440</v>
      </c>
    </row>
    <row r="181" customHeight="1" spans="1:9">
      <c r="A181" s="10"/>
      <c r="B181" s="10"/>
      <c r="C181" s="27"/>
      <c r="D181" s="28"/>
      <c r="E181" s="14"/>
      <c r="F181" s="15" t="s">
        <v>14</v>
      </c>
      <c r="G181" s="15">
        <v>11000</v>
      </c>
      <c r="H181" s="15"/>
      <c r="I181" s="37">
        <f t="shared" si="2"/>
        <v>0</v>
      </c>
    </row>
    <row r="182" customHeight="1" spans="1:9">
      <c r="A182" s="10"/>
      <c r="B182" s="10"/>
      <c r="C182" s="27"/>
      <c r="D182" s="28"/>
      <c r="E182" s="14"/>
      <c r="F182" s="15" t="s">
        <v>34</v>
      </c>
      <c r="G182" s="15">
        <v>11000</v>
      </c>
      <c r="H182" s="15">
        <v>0.0282</v>
      </c>
      <c r="I182" s="37">
        <f t="shared" si="2"/>
        <v>310.2</v>
      </c>
    </row>
    <row r="183" customHeight="1" spans="1:9">
      <c r="A183" s="10"/>
      <c r="B183" s="26">
        <v>45852</v>
      </c>
      <c r="C183" s="27"/>
      <c r="D183" s="28"/>
      <c r="E183" s="14"/>
      <c r="F183" s="14" t="s">
        <v>13</v>
      </c>
      <c r="G183" s="15">
        <v>2050</v>
      </c>
      <c r="H183" s="15">
        <v>0.04</v>
      </c>
      <c r="I183" s="37">
        <f t="shared" si="2"/>
        <v>82</v>
      </c>
    </row>
    <row r="184" customHeight="1" spans="1:9">
      <c r="A184" s="10"/>
      <c r="B184" s="26"/>
      <c r="C184" s="27"/>
      <c r="D184" s="28"/>
      <c r="E184" s="14"/>
      <c r="F184" s="15" t="s">
        <v>14</v>
      </c>
      <c r="G184" s="15">
        <v>2050</v>
      </c>
      <c r="H184" s="15"/>
      <c r="I184" s="37">
        <f t="shared" si="2"/>
        <v>0</v>
      </c>
    </row>
    <row r="185" customHeight="1" spans="1:9">
      <c r="A185" s="10"/>
      <c r="B185" s="26"/>
      <c r="C185" s="27"/>
      <c r="D185" s="28"/>
      <c r="E185" s="14"/>
      <c r="F185" s="15" t="s">
        <v>34</v>
      </c>
      <c r="G185" s="15">
        <v>2050</v>
      </c>
      <c r="H185" s="15">
        <v>0.0282</v>
      </c>
      <c r="I185" s="37">
        <f t="shared" si="2"/>
        <v>57.81</v>
      </c>
    </row>
    <row r="186" customHeight="1" spans="1:9">
      <c r="A186" s="10"/>
      <c r="B186" s="10">
        <v>45829</v>
      </c>
      <c r="C186" s="27"/>
      <c r="D186" s="28"/>
      <c r="E186" s="14"/>
      <c r="F186" s="15" t="s">
        <v>15</v>
      </c>
      <c r="G186" s="15">
        <v>52200</v>
      </c>
      <c r="H186" s="15">
        <v>0.0065</v>
      </c>
      <c r="I186" s="37">
        <f t="shared" si="2"/>
        <v>339.3</v>
      </c>
    </row>
    <row r="187" customHeight="1" spans="1:9">
      <c r="A187" s="10"/>
      <c r="B187" s="10"/>
      <c r="C187" s="27"/>
      <c r="D187" s="28"/>
      <c r="E187" s="14"/>
      <c r="F187" s="15" t="s">
        <v>16</v>
      </c>
      <c r="G187" s="15">
        <v>13050</v>
      </c>
      <c r="H187" s="15">
        <v>0.0052</v>
      </c>
      <c r="I187" s="37">
        <f t="shared" si="2"/>
        <v>67.86</v>
      </c>
    </row>
    <row r="188" customHeight="1" spans="1:9">
      <c r="A188" s="10"/>
      <c r="B188" s="10">
        <v>45824</v>
      </c>
      <c r="C188" s="27"/>
      <c r="D188" s="28"/>
      <c r="E188" s="14"/>
      <c r="F188" s="14" t="s">
        <v>17</v>
      </c>
      <c r="G188" s="15">
        <v>13050</v>
      </c>
      <c r="H188" s="15">
        <v>0.144</v>
      </c>
      <c r="I188" s="37">
        <f t="shared" si="2"/>
        <v>1879.2</v>
      </c>
    </row>
    <row r="189" customHeight="1" spans="1:9">
      <c r="A189" s="10">
        <v>45821</v>
      </c>
      <c r="B189" s="23">
        <v>45846</v>
      </c>
      <c r="C189" s="24" t="s">
        <v>110</v>
      </c>
      <c r="D189" s="25" t="s">
        <v>111</v>
      </c>
      <c r="E189" s="14" t="s">
        <v>112</v>
      </c>
      <c r="F189" s="14" t="s">
        <v>13</v>
      </c>
      <c r="G189" s="15">
        <v>15750</v>
      </c>
      <c r="H189" s="15">
        <v>0.05</v>
      </c>
      <c r="I189" s="37">
        <f t="shared" si="2"/>
        <v>787.5</v>
      </c>
    </row>
    <row r="190" customHeight="1" spans="1:9">
      <c r="A190" s="10"/>
      <c r="B190" s="35"/>
      <c r="C190" s="27"/>
      <c r="D190" s="28"/>
      <c r="E190" s="14"/>
      <c r="F190" s="15" t="s">
        <v>14</v>
      </c>
      <c r="G190" s="15">
        <v>15750</v>
      </c>
      <c r="H190" s="15"/>
      <c r="I190" s="37">
        <f t="shared" si="2"/>
        <v>0</v>
      </c>
    </row>
    <row r="191" customHeight="1" spans="1:9">
      <c r="A191" s="10"/>
      <c r="B191" s="10">
        <v>45828</v>
      </c>
      <c r="C191" s="27"/>
      <c r="D191" s="28"/>
      <c r="E191" s="14"/>
      <c r="F191" s="15" t="s">
        <v>113</v>
      </c>
      <c r="G191" s="15">
        <v>78750</v>
      </c>
      <c r="H191" s="15">
        <v>0.0072</v>
      </c>
      <c r="I191" s="37">
        <f t="shared" si="2"/>
        <v>567</v>
      </c>
    </row>
    <row r="192" customHeight="1" spans="1:9">
      <c r="A192" s="10"/>
      <c r="B192" s="10"/>
      <c r="C192" s="27"/>
      <c r="D192" s="28"/>
      <c r="E192" s="14"/>
      <c r="F192" s="15" t="s">
        <v>16</v>
      </c>
      <c r="G192" s="15">
        <v>15750</v>
      </c>
      <c r="H192" s="15">
        <v>0.0052</v>
      </c>
      <c r="I192" s="37">
        <f t="shared" si="2"/>
        <v>81.9</v>
      </c>
    </row>
    <row r="193" customHeight="1" spans="1:9">
      <c r="A193" s="10"/>
      <c r="B193" s="10">
        <v>45825</v>
      </c>
      <c r="C193" s="27"/>
      <c r="D193" s="28"/>
      <c r="E193" s="14"/>
      <c r="F193" s="14" t="s">
        <v>17</v>
      </c>
      <c r="G193" s="15">
        <v>15750</v>
      </c>
      <c r="H193" s="15">
        <v>0.15</v>
      </c>
      <c r="I193" s="37">
        <f t="shared" si="2"/>
        <v>2362.5</v>
      </c>
    </row>
    <row r="194" customHeight="1" spans="1:9">
      <c r="A194" s="10">
        <v>45822</v>
      </c>
      <c r="B194" s="29">
        <v>45829</v>
      </c>
      <c r="C194" s="12"/>
      <c r="D194" s="25" t="s">
        <v>114</v>
      </c>
      <c r="E194" s="14" t="s">
        <v>115</v>
      </c>
      <c r="F194" s="14" t="s">
        <v>13</v>
      </c>
      <c r="G194" s="15">
        <v>13393</v>
      </c>
      <c r="H194" s="16">
        <v>0.03</v>
      </c>
      <c r="I194" s="37">
        <f t="shared" si="2"/>
        <v>401.79</v>
      </c>
    </row>
    <row r="195" customHeight="1" spans="1:9">
      <c r="A195" s="10"/>
      <c r="B195" s="32">
        <v>45827</v>
      </c>
      <c r="C195" s="17"/>
      <c r="D195" s="28"/>
      <c r="E195" s="14"/>
      <c r="F195" s="15" t="s">
        <v>27</v>
      </c>
      <c r="G195" s="15">
        <f>13393*4</f>
        <v>53572</v>
      </c>
      <c r="H195" s="15">
        <v>0.0072</v>
      </c>
      <c r="I195" s="37">
        <f t="shared" si="2"/>
        <v>385.7184</v>
      </c>
    </row>
    <row r="196" customHeight="1" spans="1:9">
      <c r="A196" s="10"/>
      <c r="B196" s="33">
        <v>45822</v>
      </c>
      <c r="C196" s="17"/>
      <c r="D196" s="28"/>
      <c r="E196" s="14"/>
      <c r="F196" s="14" t="s">
        <v>28</v>
      </c>
      <c r="G196" s="15">
        <v>13393</v>
      </c>
      <c r="H196" s="15">
        <v>0.024</v>
      </c>
      <c r="I196" s="37">
        <f t="shared" ref="I196:I225" si="3">G196*H196</f>
        <v>321.432</v>
      </c>
    </row>
    <row r="197" ht="66" customHeight="1" spans="1:9">
      <c r="A197" s="10">
        <v>45825</v>
      </c>
      <c r="B197" s="10">
        <v>45832</v>
      </c>
      <c r="C197" s="24" t="s">
        <v>116</v>
      </c>
      <c r="D197" s="25" t="s">
        <v>117</v>
      </c>
      <c r="E197" s="14" t="s">
        <v>118</v>
      </c>
      <c r="F197" s="14" t="s">
        <v>69</v>
      </c>
      <c r="G197" s="15">
        <v>2653</v>
      </c>
      <c r="H197" s="19">
        <v>0.042</v>
      </c>
      <c r="I197" s="37">
        <f t="shared" si="3"/>
        <v>111.426</v>
      </c>
    </row>
    <row r="198" ht="66" customHeight="1" spans="1:9">
      <c r="A198" s="10">
        <v>45825</v>
      </c>
      <c r="B198" s="10">
        <v>45836</v>
      </c>
      <c r="C198" s="24" t="s">
        <v>119</v>
      </c>
      <c r="D198" s="25" t="s">
        <v>120</v>
      </c>
      <c r="E198" s="14" t="s">
        <v>121</v>
      </c>
      <c r="F198" s="14" t="s">
        <v>69</v>
      </c>
      <c r="G198" s="15">
        <v>5873</v>
      </c>
      <c r="H198" s="19">
        <v>0.042</v>
      </c>
      <c r="I198" s="37">
        <f t="shared" si="3"/>
        <v>246.666</v>
      </c>
    </row>
    <row r="199" ht="66" customHeight="1" spans="1:9">
      <c r="A199" s="10">
        <v>45825</v>
      </c>
      <c r="B199" s="10">
        <v>45839</v>
      </c>
      <c r="C199" s="24" t="s">
        <v>122</v>
      </c>
      <c r="D199" s="25" t="s">
        <v>123</v>
      </c>
      <c r="E199" s="14" t="s">
        <v>124</v>
      </c>
      <c r="F199" s="14" t="s">
        <v>69</v>
      </c>
      <c r="G199" s="15">
        <v>1531</v>
      </c>
      <c r="H199" s="19">
        <v>0.042</v>
      </c>
      <c r="I199" s="37">
        <f t="shared" si="3"/>
        <v>64.302</v>
      </c>
    </row>
    <row r="200" ht="66" customHeight="1" spans="1:9">
      <c r="A200" s="10">
        <v>45840</v>
      </c>
      <c r="B200" s="23">
        <v>45843</v>
      </c>
      <c r="C200" s="24" t="s">
        <v>125</v>
      </c>
      <c r="D200" s="25" t="s">
        <v>126</v>
      </c>
      <c r="E200" s="14" t="s">
        <v>127</v>
      </c>
      <c r="F200" s="15" t="s">
        <v>15</v>
      </c>
      <c r="G200" s="15">
        <f>2664*4</f>
        <v>10656</v>
      </c>
      <c r="H200" s="15">
        <v>0.0065</v>
      </c>
      <c r="I200" s="37">
        <f t="shared" si="3"/>
        <v>69.264</v>
      </c>
    </row>
    <row r="201" customHeight="1" spans="1:9">
      <c r="A201" s="10">
        <v>45843</v>
      </c>
      <c r="B201" s="29">
        <v>45852</v>
      </c>
      <c r="C201" s="14"/>
      <c r="D201" s="25" t="s">
        <v>128</v>
      </c>
      <c r="E201" s="14" t="s">
        <v>129</v>
      </c>
      <c r="F201" s="14" t="s">
        <v>13</v>
      </c>
      <c r="G201" s="15">
        <v>10565</v>
      </c>
      <c r="H201" s="16">
        <v>0.05</v>
      </c>
      <c r="I201" s="37">
        <f t="shared" si="3"/>
        <v>528.25</v>
      </c>
    </row>
    <row r="202" customHeight="1" spans="1:9">
      <c r="A202" s="10"/>
      <c r="B202" s="41"/>
      <c r="C202" s="14"/>
      <c r="D202" s="25"/>
      <c r="E202" s="14"/>
      <c r="F202" s="15" t="s">
        <v>14</v>
      </c>
      <c r="G202" s="15">
        <v>10565</v>
      </c>
      <c r="H202" s="19"/>
      <c r="I202" s="37">
        <f t="shared" si="3"/>
        <v>0</v>
      </c>
    </row>
    <row r="203" customHeight="1" spans="1:9">
      <c r="A203" s="10"/>
      <c r="B203" s="32">
        <v>45853</v>
      </c>
      <c r="C203" s="14"/>
      <c r="D203" s="28"/>
      <c r="E203" s="14"/>
      <c r="F203" s="14" t="s">
        <v>42</v>
      </c>
      <c r="G203" s="15">
        <v>3500</v>
      </c>
      <c r="H203" s="15">
        <v>0.15</v>
      </c>
      <c r="I203" s="37">
        <f t="shared" si="3"/>
        <v>525</v>
      </c>
    </row>
    <row r="204" customHeight="1" spans="1:9">
      <c r="A204" s="10">
        <v>45849</v>
      </c>
      <c r="B204" s="10">
        <v>45850</v>
      </c>
      <c r="C204" s="24"/>
      <c r="D204" s="25" t="s">
        <v>130</v>
      </c>
      <c r="E204" s="14" t="s">
        <v>131</v>
      </c>
      <c r="F204" s="15" t="s">
        <v>15</v>
      </c>
      <c r="G204" s="15">
        <v>10800</v>
      </c>
      <c r="H204" s="15">
        <v>0.0065</v>
      </c>
      <c r="I204" s="37">
        <f t="shared" si="3"/>
        <v>70.2</v>
      </c>
    </row>
    <row r="205" customHeight="1" spans="1:9">
      <c r="A205" s="10"/>
      <c r="B205" s="10"/>
      <c r="C205" s="24"/>
      <c r="D205" s="25"/>
      <c r="E205" s="14"/>
      <c r="F205" s="15" t="s">
        <v>16</v>
      </c>
      <c r="G205" s="15">
        <v>2700</v>
      </c>
      <c r="H205" s="15">
        <v>0.0052</v>
      </c>
      <c r="I205" s="37">
        <f t="shared" si="3"/>
        <v>14.04</v>
      </c>
    </row>
    <row r="206" customHeight="1" spans="1:9">
      <c r="A206" s="10"/>
      <c r="B206" s="22">
        <v>45851</v>
      </c>
      <c r="C206" s="24"/>
      <c r="D206" s="28"/>
      <c r="E206" s="14"/>
      <c r="F206" s="15" t="s">
        <v>34</v>
      </c>
      <c r="G206" s="15">
        <v>2700</v>
      </c>
      <c r="H206" s="15">
        <v>0.0282</v>
      </c>
      <c r="I206" s="37">
        <f t="shared" si="3"/>
        <v>76.14</v>
      </c>
    </row>
    <row r="207" customHeight="1" spans="1:9">
      <c r="A207" s="10">
        <v>45850</v>
      </c>
      <c r="B207" s="23">
        <v>45852</v>
      </c>
      <c r="C207" s="24" t="s">
        <v>95</v>
      </c>
      <c r="D207" s="25" t="s">
        <v>132</v>
      </c>
      <c r="E207" s="14" t="s">
        <v>133</v>
      </c>
      <c r="F207" s="15" t="s">
        <v>134</v>
      </c>
      <c r="G207" s="15">
        <f>100*4</f>
        <v>400</v>
      </c>
      <c r="H207" s="15">
        <v>0.0065</v>
      </c>
      <c r="I207" s="37">
        <f t="shared" si="3"/>
        <v>2.6</v>
      </c>
    </row>
    <row r="208" customHeight="1" spans="1:9">
      <c r="A208" s="10"/>
      <c r="B208" s="26"/>
      <c r="C208" s="24"/>
      <c r="D208" s="25"/>
      <c r="E208" s="14"/>
      <c r="F208" s="15" t="s">
        <v>16</v>
      </c>
      <c r="G208" s="15">
        <f>100</f>
        <v>100</v>
      </c>
      <c r="H208" s="15">
        <v>0.0052</v>
      </c>
      <c r="I208" s="37">
        <f t="shared" si="3"/>
        <v>0.52</v>
      </c>
    </row>
    <row r="209" customHeight="1" spans="1:9">
      <c r="A209" s="10"/>
      <c r="B209" s="26"/>
      <c r="C209" s="24"/>
      <c r="D209" s="25"/>
      <c r="E209" s="14"/>
      <c r="F209" s="15" t="s">
        <v>135</v>
      </c>
      <c r="G209" s="15">
        <f>123*4</f>
        <v>492</v>
      </c>
      <c r="H209" s="15">
        <v>0.0065</v>
      </c>
      <c r="I209" s="37">
        <f t="shared" si="3"/>
        <v>3.198</v>
      </c>
    </row>
    <row r="210" customHeight="1" spans="1:9">
      <c r="A210" s="10"/>
      <c r="B210" s="26"/>
      <c r="C210" s="27"/>
      <c r="D210" s="28"/>
      <c r="E210" s="14"/>
      <c r="F210" s="15" t="s">
        <v>16</v>
      </c>
      <c r="G210" s="15">
        <v>123</v>
      </c>
      <c r="H210" s="15">
        <v>0.0052</v>
      </c>
      <c r="I210" s="37">
        <f t="shared" si="3"/>
        <v>0.6396</v>
      </c>
    </row>
    <row r="211" customHeight="1" spans="1:9">
      <c r="A211" s="10">
        <v>45852</v>
      </c>
      <c r="B211" s="29">
        <v>45853</v>
      </c>
      <c r="C211" s="34">
        <v>82988</v>
      </c>
      <c r="D211" s="39" t="s">
        <v>136</v>
      </c>
      <c r="E211" s="14" t="s">
        <v>137</v>
      </c>
      <c r="F211" s="15" t="s">
        <v>63</v>
      </c>
      <c r="G211" s="15">
        <v>2934</v>
      </c>
      <c r="H211" s="15">
        <v>0.097</v>
      </c>
      <c r="I211" s="37">
        <f t="shared" si="3"/>
        <v>284.598</v>
      </c>
    </row>
    <row r="212" customHeight="1" spans="1:9">
      <c r="A212" s="10"/>
      <c r="B212" s="20"/>
      <c r="C212" s="42"/>
      <c r="D212" s="40"/>
      <c r="E212" s="14"/>
      <c r="F212" s="14" t="s">
        <v>28</v>
      </c>
      <c r="G212" s="15">
        <v>13044</v>
      </c>
      <c r="H212" s="15">
        <v>0.023</v>
      </c>
      <c r="I212" s="37">
        <f t="shared" si="3"/>
        <v>300.012</v>
      </c>
    </row>
    <row r="213" customHeight="1" spans="1:9">
      <c r="A213" s="10">
        <v>45852</v>
      </c>
      <c r="B213" s="23">
        <v>45854</v>
      </c>
      <c r="C213" s="24"/>
      <c r="D213" s="25" t="s">
        <v>138</v>
      </c>
      <c r="E213" s="14" t="s">
        <v>139</v>
      </c>
      <c r="F213" s="15" t="s">
        <v>15</v>
      </c>
      <c r="G213" s="15">
        <v>2000</v>
      </c>
      <c r="H213" s="15">
        <v>0.0065</v>
      </c>
      <c r="I213" s="37">
        <f t="shared" si="3"/>
        <v>13</v>
      </c>
    </row>
    <row r="214" customHeight="1" spans="1:9">
      <c r="A214" s="10"/>
      <c r="B214" s="26"/>
      <c r="C214" s="24"/>
      <c r="D214" s="25"/>
      <c r="E214" s="14"/>
      <c r="F214" s="15" t="s">
        <v>16</v>
      </c>
      <c r="G214" s="15">
        <v>500</v>
      </c>
      <c r="H214" s="15">
        <v>0.0052</v>
      </c>
      <c r="I214" s="37">
        <f t="shared" si="3"/>
        <v>2.6</v>
      </c>
    </row>
    <row r="215" customHeight="1" spans="1:9">
      <c r="A215" s="10">
        <v>45854</v>
      </c>
      <c r="B215" s="29">
        <v>45856</v>
      </c>
      <c r="C215" s="14">
        <v>82427</v>
      </c>
      <c r="D215" s="25" t="s">
        <v>140</v>
      </c>
      <c r="E215" s="14" t="s">
        <v>141</v>
      </c>
      <c r="F215" s="14" t="s">
        <v>13</v>
      </c>
      <c r="G215" s="15">
        <v>6051</v>
      </c>
      <c r="H215" s="16">
        <v>0.05</v>
      </c>
      <c r="I215" s="37">
        <f t="shared" si="3"/>
        <v>302.55</v>
      </c>
    </row>
    <row r="216" customHeight="1" spans="1:9">
      <c r="A216" s="10"/>
      <c r="B216" s="41"/>
      <c r="C216" s="14"/>
      <c r="D216" s="25"/>
      <c r="E216" s="14"/>
      <c r="F216" s="15" t="s">
        <v>14</v>
      </c>
      <c r="G216" s="15">
        <v>6051</v>
      </c>
      <c r="H216" s="19"/>
      <c r="I216" s="37">
        <f t="shared" si="3"/>
        <v>0</v>
      </c>
    </row>
    <row r="217" customHeight="1" spans="1:9">
      <c r="A217" s="10">
        <v>45854</v>
      </c>
      <c r="B217" s="10">
        <v>45856</v>
      </c>
      <c r="C217" s="24"/>
      <c r="D217" s="25" t="s">
        <v>142</v>
      </c>
      <c r="E217" s="14" t="s">
        <v>143</v>
      </c>
      <c r="F217" s="15" t="s">
        <v>15</v>
      </c>
      <c r="G217" s="15">
        <v>2220</v>
      </c>
      <c r="H217" s="15">
        <v>0.0065</v>
      </c>
      <c r="I217" s="37">
        <f t="shared" si="3"/>
        <v>14.43</v>
      </c>
    </row>
    <row r="218" customHeight="1" spans="1:9">
      <c r="A218" s="10"/>
      <c r="B218" s="10"/>
      <c r="C218" s="24"/>
      <c r="D218" s="25"/>
      <c r="E218" s="14"/>
      <c r="F218" s="15" t="s">
        <v>16</v>
      </c>
      <c r="G218" s="15">
        <v>555</v>
      </c>
      <c r="H218" s="15">
        <v>0.0052</v>
      </c>
      <c r="I218" s="37">
        <f t="shared" si="3"/>
        <v>2.886</v>
      </c>
    </row>
    <row r="219" customHeight="1" spans="1:9">
      <c r="A219" s="23">
        <v>45856</v>
      </c>
      <c r="B219" s="10">
        <v>45859</v>
      </c>
      <c r="C219" s="43" t="s">
        <v>125</v>
      </c>
      <c r="D219" s="39" t="s">
        <v>144</v>
      </c>
      <c r="E219" s="12" t="s">
        <v>145</v>
      </c>
      <c r="F219" s="15" t="s">
        <v>146</v>
      </c>
      <c r="G219" s="15">
        <f>2983*4</f>
        <v>11932</v>
      </c>
      <c r="H219" s="15">
        <v>0.0065</v>
      </c>
      <c r="I219" s="37">
        <f t="shared" si="3"/>
        <v>77.558</v>
      </c>
    </row>
    <row r="220" customHeight="1" spans="1:9">
      <c r="A220" s="35"/>
      <c r="B220" s="10"/>
      <c r="C220" s="44"/>
      <c r="D220" s="45"/>
      <c r="E220" s="46"/>
      <c r="F220" s="15" t="s">
        <v>16</v>
      </c>
      <c r="G220" s="15">
        <v>2983</v>
      </c>
      <c r="H220" s="15">
        <v>0.0052</v>
      </c>
      <c r="I220" s="37">
        <f t="shared" si="3"/>
        <v>15.5116</v>
      </c>
    </row>
    <row r="221" s="1" customFormat="1" ht="27" customHeight="1" spans="1:10">
      <c r="A221" s="47">
        <v>45777</v>
      </c>
      <c r="B221" s="48">
        <v>45790</v>
      </c>
      <c r="C221" s="49">
        <v>78486</v>
      </c>
      <c r="D221" s="50" t="s">
        <v>24</v>
      </c>
      <c r="E221" s="51" t="s">
        <v>25</v>
      </c>
      <c r="F221" s="52" t="s">
        <v>63</v>
      </c>
      <c r="G221" s="52">
        <v>5000</v>
      </c>
      <c r="H221" s="52">
        <v>0.55</v>
      </c>
      <c r="I221" s="37">
        <f>G221*H221/7.19</f>
        <v>382.475660639777</v>
      </c>
      <c r="J221" s="61" t="s">
        <v>147</v>
      </c>
    </row>
    <row r="222" s="1" customFormat="1" ht="27" customHeight="1" spans="1:10">
      <c r="A222" s="47">
        <v>45777</v>
      </c>
      <c r="B222" s="48">
        <v>45790</v>
      </c>
      <c r="C222" s="49">
        <v>78754</v>
      </c>
      <c r="D222" s="50" t="s">
        <v>29</v>
      </c>
      <c r="E222" s="51" t="s">
        <v>30</v>
      </c>
      <c r="F222" s="52" t="s">
        <v>63</v>
      </c>
      <c r="G222" s="52">
        <v>4000</v>
      </c>
      <c r="H222" s="52">
        <v>0.55</v>
      </c>
      <c r="I222" s="37">
        <f>G222*H222/7.19</f>
        <v>305.980528511822</v>
      </c>
      <c r="J222" s="61"/>
    </row>
    <row r="223" s="1" customFormat="1" customHeight="1" spans="1:10">
      <c r="A223" s="47">
        <v>45777</v>
      </c>
      <c r="B223" s="53">
        <v>45790</v>
      </c>
      <c r="C223" s="51" t="s">
        <v>66</v>
      </c>
      <c r="D223" s="50" t="s">
        <v>67</v>
      </c>
      <c r="E223" s="51" t="s">
        <v>68</v>
      </c>
      <c r="F223" s="52" t="s">
        <v>63</v>
      </c>
      <c r="G223" s="52">
        <f>20000</f>
        <v>20000</v>
      </c>
      <c r="H223" s="52">
        <v>0.55</v>
      </c>
      <c r="I223" s="37">
        <f>G223*H223/7.19</f>
        <v>1529.90264255911</v>
      </c>
      <c r="J223" s="61"/>
    </row>
    <row r="224" s="1" customFormat="1" customHeight="1" spans="1:10">
      <c r="A224" s="47"/>
      <c r="B224" s="54"/>
      <c r="C224" s="51"/>
      <c r="D224" s="55"/>
      <c r="E224" s="51"/>
      <c r="F224" s="52" t="s">
        <v>63</v>
      </c>
      <c r="G224" s="52">
        <f>115000-20000</f>
        <v>95000</v>
      </c>
      <c r="H224" s="52">
        <v>0.55</v>
      </c>
      <c r="I224" s="37">
        <f>G224*H224/7.19</f>
        <v>7267.03755215577</v>
      </c>
      <c r="J224" s="61"/>
    </row>
    <row r="225" s="1" customFormat="1" ht="46" customHeight="1" spans="1:10">
      <c r="A225" s="47">
        <v>45822</v>
      </c>
      <c r="B225" s="56">
        <v>45842</v>
      </c>
      <c r="C225" s="57" t="s">
        <v>10</v>
      </c>
      <c r="D225" s="58" t="s">
        <v>114</v>
      </c>
      <c r="E225" s="51" t="s">
        <v>115</v>
      </c>
      <c r="F225" s="51" t="s">
        <v>42</v>
      </c>
      <c r="G225" s="52">
        <v>5500</v>
      </c>
      <c r="H225" s="52">
        <v>0.85</v>
      </c>
      <c r="I225" s="37">
        <f>G225*H225/7.19</f>
        <v>650.208623087622</v>
      </c>
      <c r="J225" s="61"/>
    </row>
    <row r="226" customHeight="1" spans="9:9">
      <c r="I226" s="2">
        <f>SUM(I3:I225)</f>
        <v>159030.845406954</v>
      </c>
    </row>
    <row r="227" customHeight="1" spans="7:10">
      <c r="G227" s="59" t="s">
        <v>148</v>
      </c>
      <c r="H227" s="60"/>
      <c r="I227" s="62">
        <f>-1500</f>
        <v>-1500</v>
      </c>
      <c r="J227" s="60" t="s">
        <v>149</v>
      </c>
    </row>
    <row r="228" customHeight="1" spans="8:9">
      <c r="H228" s="1" t="s">
        <v>150</v>
      </c>
      <c r="I228" s="2">
        <f>SUM(I226:I227)</f>
        <v>157530.845406954</v>
      </c>
    </row>
    <row r="231" customHeight="1" spans="11:11">
      <c r="K231" s="63"/>
    </row>
  </sheetData>
  <autoFilter xmlns:etc="http://www.wps.cn/officeDocument/2017/etCustomData" ref="B1:I228" etc:filterBottomFollowUsedRange="0">
    <extLst/>
  </autoFilter>
  <mergeCells count="249">
    <mergeCell ref="A1:I1"/>
    <mergeCell ref="G227:H227"/>
    <mergeCell ref="A3:A7"/>
    <mergeCell ref="A8:A12"/>
    <mergeCell ref="A13:A18"/>
    <mergeCell ref="A19:A24"/>
    <mergeCell ref="A25:A31"/>
    <mergeCell ref="A32:A33"/>
    <mergeCell ref="A34:A37"/>
    <mergeCell ref="A39:A47"/>
    <mergeCell ref="A48:A56"/>
    <mergeCell ref="A57:A62"/>
    <mergeCell ref="A63:A67"/>
    <mergeCell ref="A68:A84"/>
    <mergeCell ref="A85:A99"/>
    <mergeCell ref="A100:A107"/>
    <mergeCell ref="A108:A115"/>
    <mergeCell ref="A116:A121"/>
    <mergeCell ref="A122:A126"/>
    <mergeCell ref="A127:A133"/>
    <mergeCell ref="A134:A139"/>
    <mergeCell ref="A140:A145"/>
    <mergeCell ref="A146:A150"/>
    <mergeCell ref="A151:A155"/>
    <mergeCell ref="A156:A161"/>
    <mergeCell ref="A162:A167"/>
    <mergeCell ref="A168:A173"/>
    <mergeCell ref="A174:A179"/>
    <mergeCell ref="A180:A188"/>
    <mergeCell ref="A189:A193"/>
    <mergeCell ref="A194:A196"/>
    <mergeCell ref="A201:A203"/>
    <mergeCell ref="A204:A206"/>
    <mergeCell ref="A207:A210"/>
    <mergeCell ref="A211:A212"/>
    <mergeCell ref="A213:A214"/>
    <mergeCell ref="A215:A216"/>
    <mergeCell ref="A217:A218"/>
    <mergeCell ref="A219:A220"/>
    <mergeCell ref="A223:A224"/>
    <mergeCell ref="B3:B4"/>
    <mergeCell ref="B8:B9"/>
    <mergeCell ref="B13:B15"/>
    <mergeCell ref="B16:B17"/>
    <mergeCell ref="B19:B21"/>
    <mergeCell ref="B22:B23"/>
    <mergeCell ref="B25:B28"/>
    <mergeCell ref="B30:B31"/>
    <mergeCell ref="B39:B45"/>
    <mergeCell ref="B46:B47"/>
    <mergeCell ref="B48:B49"/>
    <mergeCell ref="B50:B53"/>
    <mergeCell ref="B54:B55"/>
    <mergeCell ref="B57:B59"/>
    <mergeCell ref="B60:B61"/>
    <mergeCell ref="B63:B64"/>
    <mergeCell ref="B69:B70"/>
    <mergeCell ref="B72:B74"/>
    <mergeCell ref="B75:B77"/>
    <mergeCell ref="B78:B79"/>
    <mergeCell ref="B80:B82"/>
    <mergeCell ref="B85:B87"/>
    <mergeCell ref="B88:B96"/>
    <mergeCell ref="B97:B98"/>
    <mergeCell ref="B100:B101"/>
    <mergeCell ref="B102:B103"/>
    <mergeCell ref="B108:B109"/>
    <mergeCell ref="B110:B111"/>
    <mergeCell ref="B116:B118"/>
    <mergeCell ref="B119:B120"/>
    <mergeCell ref="B122:B123"/>
    <mergeCell ref="B127:B128"/>
    <mergeCell ref="B129:B130"/>
    <mergeCell ref="B134:B135"/>
    <mergeCell ref="B140:B141"/>
    <mergeCell ref="B146:B147"/>
    <mergeCell ref="B151:B152"/>
    <mergeCell ref="B156:B157"/>
    <mergeCell ref="B159:B160"/>
    <mergeCell ref="B162:B164"/>
    <mergeCell ref="B165:B166"/>
    <mergeCell ref="B168:B170"/>
    <mergeCell ref="B171:B172"/>
    <mergeCell ref="B174:B175"/>
    <mergeCell ref="B177:B178"/>
    <mergeCell ref="B180:B182"/>
    <mergeCell ref="B183:B185"/>
    <mergeCell ref="B186:B187"/>
    <mergeCell ref="B189:B190"/>
    <mergeCell ref="B191:B192"/>
    <mergeCell ref="B201:B202"/>
    <mergeCell ref="B204:B205"/>
    <mergeCell ref="B207:B210"/>
    <mergeCell ref="B211:B212"/>
    <mergeCell ref="B213:B214"/>
    <mergeCell ref="B215:B216"/>
    <mergeCell ref="B217:B218"/>
    <mergeCell ref="B219:B220"/>
    <mergeCell ref="B223:B224"/>
    <mergeCell ref="C3:C7"/>
    <mergeCell ref="C8:C12"/>
    <mergeCell ref="C13:C18"/>
    <mergeCell ref="C19:C24"/>
    <mergeCell ref="C25:C31"/>
    <mergeCell ref="C32:C33"/>
    <mergeCell ref="C34:C37"/>
    <mergeCell ref="C39:C47"/>
    <mergeCell ref="C48:C56"/>
    <mergeCell ref="C57:C62"/>
    <mergeCell ref="C63:C67"/>
    <mergeCell ref="C68:C84"/>
    <mergeCell ref="C85:C99"/>
    <mergeCell ref="C100:C107"/>
    <mergeCell ref="C108:C115"/>
    <mergeCell ref="C116:C121"/>
    <mergeCell ref="C122:C126"/>
    <mergeCell ref="C127:C133"/>
    <mergeCell ref="C134:C139"/>
    <mergeCell ref="C140:C145"/>
    <mergeCell ref="C146:C150"/>
    <mergeCell ref="C151:C155"/>
    <mergeCell ref="C156:C161"/>
    <mergeCell ref="C162:C167"/>
    <mergeCell ref="C168:C173"/>
    <mergeCell ref="C174:C179"/>
    <mergeCell ref="C180:C188"/>
    <mergeCell ref="C189:C193"/>
    <mergeCell ref="C194:C196"/>
    <mergeCell ref="C201:C203"/>
    <mergeCell ref="C204:C206"/>
    <mergeCell ref="C207:C210"/>
    <mergeCell ref="C211:C212"/>
    <mergeCell ref="C213:C214"/>
    <mergeCell ref="C215:C216"/>
    <mergeCell ref="C217:C218"/>
    <mergeCell ref="C219:C220"/>
    <mergeCell ref="C223:C224"/>
    <mergeCell ref="D3:D7"/>
    <mergeCell ref="D8:D12"/>
    <mergeCell ref="D13:D18"/>
    <mergeCell ref="D19:D24"/>
    <mergeCell ref="D25:D31"/>
    <mergeCell ref="D32:D33"/>
    <mergeCell ref="D34:D37"/>
    <mergeCell ref="D39:D47"/>
    <mergeCell ref="D48:D56"/>
    <mergeCell ref="D57:D62"/>
    <mergeCell ref="D63:D67"/>
    <mergeCell ref="D68:D84"/>
    <mergeCell ref="D85:D99"/>
    <mergeCell ref="D100:D107"/>
    <mergeCell ref="D108:D115"/>
    <mergeCell ref="D116:D121"/>
    <mergeCell ref="D122:D126"/>
    <mergeCell ref="D127:D133"/>
    <mergeCell ref="D134:D139"/>
    <mergeCell ref="D140:D145"/>
    <mergeCell ref="D146:D150"/>
    <mergeCell ref="D151:D155"/>
    <mergeCell ref="D156:D161"/>
    <mergeCell ref="D162:D167"/>
    <mergeCell ref="D168:D173"/>
    <mergeCell ref="D174:D179"/>
    <mergeCell ref="D180:D188"/>
    <mergeCell ref="D189:D193"/>
    <mergeCell ref="D194:D196"/>
    <mergeCell ref="D201:D203"/>
    <mergeCell ref="D204:D206"/>
    <mergeCell ref="D207:D210"/>
    <mergeCell ref="D211:D212"/>
    <mergeCell ref="D213:D214"/>
    <mergeCell ref="D215:D216"/>
    <mergeCell ref="D217:D218"/>
    <mergeCell ref="D219:D220"/>
    <mergeCell ref="D223:D224"/>
    <mergeCell ref="E3:E7"/>
    <mergeCell ref="E8:E12"/>
    <mergeCell ref="E13:E18"/>
    <mergeCell ref="E19:E24"/>
    <mergeCell ref="E25:E31"/>
    <mergeCell ref="E32:E33"/>
    <mergeCell ref="E34:E37"/>
    <mergeCell ref="E39:E47"/>
    <mergeCell ref="E48:E56"/>
    <mergeCell ref="E57:E62"/>
    <mergeCell ref="E63:E67"/>
    <mergeCell ref="E68:E84"/>
    <mergeCell ref="E85:E99"/>
    <mergeCell ref="E100:E107"/>
    <mergeCell ref="E108:E115"/>
    <mergeCell ref="E116:E121"/>
    <mergeCell ref="E122:E126"/>
    <mergeCell ref="E127:E133"/>
    <mergeCell ref="E134:E139"/>
    <mergeCell ref="E140:E145"/>
    <mergeCell ref="E146:E150"/>
    <mergeCell ref="E151:E155"/>
    <mergeCell ref="E156:E161"/>
    <mergeCell ref="E162:E167"/>
    <mergeCell ref="E168:E173"/>
    <mergeCell ref="E174:E179"/>
    <mergeCell ref="E180:E188"/>
    <mergeCell ref="E189:E193"/>
    <mergeCell ref="E194:E196"/>
    <mergeCell ref="E201:E203"/>
    <mergeCell ref="E204:E206"/>
    <mergeCell ref="E207:E210"/>
    <mergeCell ref="E211:E212"/>
    <mergeCell ref="E213:E214"/>
    <mergeCell ref="E215:E216"/>
    <mergeCell ref="E217:E218"/>
    <mergeCell ref="E219:E220"/>
    <mergeCell ref="E223:E224"/>
    <mergeCell ref="H3:H4"/>
    <mergeCell ref="H8:H9"/>
    <mergeCell ref="H13:H14"/>
    <mergeCell ref="H19:H20"/>
    <mergeCell ref="H25:H26"/>
    <mergeCell ref="H39:H40"/>
    <mergeCell ref="H48:H49"/>
    <mergeCell ref="H51:H52"/>
    <mergeCell ref="H57:H58"/>
    <mergeCell ref="H63:H64"/>
    <mergeCell ref="H85:H86"/>
    <mergeCell ref="H88:H89"/>
    <mergeCell ref="H91:H92"/>
    <mergeCell ref="H94:H95"/>
    <mergeCell ref="H100:H101"/>
    <mergeCell ref="H102:H103"/>
    <mergeCell ref="H108:H109"/>
    <mergeCell ref="H110:H111"/>
    <mergeCell ref="H116:H117"/>
    <mergeCell ref="H122:H123"/>
    <mergeCell ref="H127:H128"/>
    <mergeCell ref="H129:H130"/>
    <mergeCell ref="H134:H135"/>
    <mergeCell ref="H140:H141"/>
    <mergeCell ref="H146:H147"/>
    <mergeCell ref="H151:H152"/>
    <mergeCell ref="H156:H157"/>
    <mergeCell ref="H162:H163"/>
    <mergeCell ref="H168:H169"/>
    <mergeCell ref="H174:H175"/>
    <mergeCell ref="H180:H181"/>
    <mergeCell ref="H183:H184"/>
    <mergeCell ref="H189:H190"/>
    <mergeCell ref="H201:H202"/>
    <mergeCell ref="H215:H216"/>
    <mergeCell ref="J221:J2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</vt:lpstr>
      <vt:lpstr>国外做货-美金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2025-09-05T08:39:40Z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213663926A4F49FA831613D7D0AFBCBA_13</vt:lpwstr>
  </property>
</Properties>
</file>