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</sheets>
  <definedNames>
    <definedName name="_xlnm._FilterDatabase" localSheetId="0" hidden="1">'国内做货-人民币'!$B$1:$I$41</definedName>
    <definedName name="_xlnm._FilterDatabase" localSheetId="1" hidden="1">'国外做货-美金'!$B$1:$I$140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<sst xmlns="http://schemas.openxmlformats.org/spreadsheetml/2006/main" count="431" uniqueCount="173">
  <si>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</si>
  <si>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</si>
  <si>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</si>
  <si>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</si>
  <si>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</si>
  <si>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</si>
  <si>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</si>
  <si>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</si>
  <si>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</si>
  <si>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</si>
  <si>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83045/84039</t>
  </si>
  <si>
    <t>RRNBSK594
工厂：山东济宁睿宁胡芳芳</t>
  </si>
  <si>
    <t>6086-707-526/700
Made in China 女下装裙子</t>
  </si>
  <si>
    <t>白色吊牌HPBCGEN001-60*95mm</t>
  </si>
  <si>
    <t>黑色 吊绳 MRBCGEN004-320*1.5mm</t>
  </si>
  <si>
    <t>白色缎带洗标CLBCGEN003*5页-60*25mm（加页码） 526色</t>
  </si>
  <si>
    <t>白色缎带洗标CLBCGEN003*5页-60*25mm（加页码）700色</t>
  </si>
  <si>
    <t>白色织标WLBCGEN017（05B）-65*20mm</t>
  </si>
  <si>
    <t>83883</t>
  </si>
  <si>
    <t xml:space="preserve">RRNBSK606
工厂：国内顺成 </t>
  </si>
  <si>
    <t>5141-707-812 TULIP
Made in China 女下装</t>
  </si>
  <si>
    <t>白色吊牌HPBCRFI001-60*95mm-RFID LOGO</t>
  </si>
  <si>
    <t>白色缎带洗标CLBCGEN003*4页-60*25mm（加页码）</t>
  </si>
  <si>
    <t>白色缎带空白标 BKKBXM24002（60*25mm）</t>
  </si>
  <si>
    <t>白色RFID织标WLBCRFI013-65*19mm</t>
  </si>
  <si>
    <t>86232</t>
  </si>
  <si>
    <t>RRNBSK651
工厂：三马</t>
  </si>
  <si>
    <t xml:space="preserve"> 6080-707-800/812  MINIDO 
Made in China 女下装裙子
翻单3</t>
  </si>
  <si>
    <t>白色RFID织标WLBCRFI013-65*19mm-42码</t>
  </si>
  <si>
    <t>白色RFID织标WLBCRFI013-65*19mm-44码</t>
  </si>
  <si>
    <t>87012</t>
  </si>
  <si>
    <t>RRNBSK705
工厂：星之浩</t>
  </si>
  <si>
    <t>5112-707-810  MALAGA
Made in China 女下装裤子5112-707</t>
  </si>
  <si>
    <t>腰卡BOOTCUT（BKYK25001）-88*82mm</t>
  </si>
  <si>
    <t>白色RFID织标WLBCRFI013-65*20mm（+3%）</t>
  </si>
  <si>
    <t>88025</t>
  </si>
  <si>
    <t>RRNBSK714
工厂：</t>
  </si>
  <si>
    <t>6084-707-812 FLORIDA
Made in China 女下装裙子
加单1</t>
  </si>
  <si>
    <t>白色缎带洗标CLBCGEN003*5页-60*25mm（加页码）</t>
  </si>
  <si>
    <t>白色RFID织标WLBCRFI013-65*19mm（+3%）</t>
  </si>
  <si>
    <t>开到安徽顺成工厂,一个款开一张</t>
  </si>
  <si>
    <t>开票品名</t>
  </si>
  <si>
    <t>数量</t>
  </si>
  <si>
    <t>单位</t>
  </si>
  <si>
    <t>金额</t>
  </si>
  <si>
    <t>备注</t>
  </si>
  <si>
    <t>商标</t>
  </si>
  <si>
    <t>个</t>
  </si>
  <si>
    <t>TULIP 5141/707</t>
  </si>
  <si>
    <t>挂牌</t>
  </si>
  <si>
    <t>VERDY 6086/707</t>
  </si>
  <si>
    <t>开到海盐三马，开一张</t>
  </si>
  <si>
    <t>MINIDO 6080/707</t>
  </si>
  <si>
    <t>开到星之浩，一个款开一张</t>
  </si>
  <si>
    <t>MALAGA 5112/707</t>
  </si>
  <si>
    <t>FLORIDA 6084/707</t>
  </si>
  <si>
    <t>开到济宁睿宁，共开两张</t>
  </si>
  <si>
    <t>开一张</t>
  </si>
  <si>
    <t>发  票  通  知  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</si>
  <si>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</si>
  <si>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</si>
  <si>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</si>
  <si>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                                      </t>
    </r>
    <r>
      <rPr>
        <sz val="11"/>
        <color theme="1"/>
        <rFont val="宋体"/>
        <charset val="134"/>
      </rPr>
      <t>（请填写全名）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</si>
  <si>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</si>
  <si>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                                     </t>
    </r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</si>
  <si>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</si>
  <si>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                                </t>
    </r>
    <r>
      <rPr>
        <sz val="11"/>
        <color theme="1"/>
        <rFont val="宋体"/>
        <charset val="134"/>
      </rPr>
      <t>（一张发票的总金额）</t>
    </r>
  </si>
  <si>
    <t>睿宁</t>
  </si>
  <si>
    <t>桐城市顺成制衣有限公司</t>
  </si>
  <si>
    <t>无</t>
  </si>
  <si>
    <t>海盐三马发展有限公司</t>
  </si>
  <si>
    <t>徐州星之浩服饰有限公司</t>
  </si>
  <si>
    <t>济宁睿宁服装有限公司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</si>
  <si>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</si>
  <si>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82843</t>
  </si>
  <si>
    <t>RRNBSK583
工厂：新云峰</t>
  </si>
  <si>
    <t>6085-741-800/811 ALABAMA
Made in Cambodia 女下装裙子</t>
  </si>
  <si>
    <t>白色挂耳LPBCGEN001-8*13mm</t>
  </si>
  <si>
    <t>83384</t>
  </si>
  <si>
    <t>RRNBSK597
工厂：三兴</t>
  </si>
  <si>
    <t xml:space="preserve">5112-741-514  MALAGA
Made in Cambodia 女下装裤子
 补单1 </t>
  </si>
  <si>
    <t>配比装胶带贴纸  BKSKR24014</t>
  </si>
  <si>
    <t>RRNBSK626
工厂：三兴</t>
  </si>
  <si>
    <t>5112-741-800 MALAGA
Made in Cambodia 女下装裤子
补单3</t>
  </si>
  <si>
    <t>85310</t>
  </si>
  <si>
    <t>RRNBSK641
工厂：三兴</t>
  </si>
  <si>
    <t>5112-741-810  MALAGA
Made in Cambodia 女下装裤子
加单3</t>
  </si>
  <si>
    <t>RRNBSK642
工厂：乐维斯</t>
  </si>
  <si>
    <t>BUNUELO  5104-741-800/812
Made in Cambodia 女士长裤
翻单5</t>
  </si>
  <si>
    <t>白色缎带洗标CLBCGEN003*4页-60*25mm</t>
  </si>
  <si>
    <t>白色缎带芯片洗标CLBCRFI001-60*25mm</t>
  </si>
  <si>
    <t>RRNBSK648
工厂：三兴</t>
  </si>
  <si>
    <t>5112-741-514  MALAGA
Made in Cambodia 女下装裤子
补单5</t>
  </si>
  <si>
    <t>腰卡BOOTCUT（BKYK25001）-88*82mm  36码</t>
  </si>
  <si>
    <t>RRNBSK649
工厂：乐维斯</t>
  </si>
  <si>
    <t>BUNUELO  5104-741-700/812
Made in Cambodia 女士长裤
补单2</t>
  </si>
  <si>
    <t>白色缎带洗标CLBCGEN003*1页-60*25mm（812色)</t>
  </si>
  <si>
    <t>RRNBSK652
工厂：乐维斯</t>
  </si>
  <si>
    <t>BUNUELO  5104-741-800/812
Made in Cambodia 女士长裤
翻单6</t>
  </si>
  <si>
    <t>86223</t>
  </si>
  <si>
    <t>RRNBSK657
工厂：歆玥</t>
  </si>
  <si>
    <t>6085-741-800/811 ALABAMA
Made in Cambodia 女下装裙子
翻单1</t>
  </si>
  <si>
    <t>白色缎带洗标CLBCGEN003*5页-60*25mm（加页码）800色 44码</t>
  </si>
  <si>
    <t>白色RFID织标WLBCRFI013-65*20mm</t>
  </si>
  <si>
    <t>RRNBSK658
工厂：三兴</t>
  </si>
  <si>
    <t>5112-741-514  MALAGA
Made in Cambodia 女下装裤子
 补单6</t>
  </si>
  <si>
    <t>白色缎带洗标CLBCGEN003*4页-60*25mm（加页码）514色</t>
  </si>
  <si>
    <t>RRNBSK662
工厂：新云峰</t>
  </si>
  <si>
    <t>5112-741-800  MALAGA
Made in Cambodia 女下装裤子
 补单7</t>
  </si>
  <si>
    <t>白色缎带洗标CLBCGEN003*1页-60*25mm（加页码）800色条码页</t>
  </si>
  <si>
    <t>白色缎带洗标CLBCGEN003*1页-60*25mm（加页码）800色条码页44码</t>
  </si>
  <si>
    <t>RRNBSK667
工厂：新云峰</t>
  </si>
  <si>
    <t>6085-741-800/811 ALABAMA
Made in Cambodia 女下装裙子
补单</t>
  </si>
  <si>
    <t>RRNBSK669
工厂：新云峰</t>
  </si>
  <si>
    <t>5112-741-800  MALAGA
Made in Cambodia 女下装裤子
 补单8</t>
  </si>
  <si>
    <t>RRNBSK677
工厂：乐维斯</t>
  </si>
  <si>
    <t>BUNUELO  5104-741-800
Made in Cambodia 女士长裤
翻单7</t>
  </si>
  <si>
    <t>白色缎带芯片洗标CLBCRFI001-60*25mm（+3%）</t>
  </si>
  <si>
    <t>86916</t>
  </si>
  <si>
    <t>RRNBSK678
工厂：三兴</t>
  </si>
  <si>
    <t>5112-741-802  MALAGA
Made in Cambodia 女下装裤子
加单4</t>
  </si>
  <si>
    <t>83295/83389</t>
  </si>
  <si>
    <t>RRNBSK679
800：新云峰</t>
  </si>
  <si>
    <t>5112-741-514/800/700  MALAGA
Made in Cambodia 女下装裤子
重做</t>
  </si>
  <si>
    <t>白色RFID织标WLBCRFI013-65*19mm（34码）</t>
  </si>
  <si>
    <t>82989/83280</t>
  </si>
  <si>
    <t>RRNBSK685
工厂：依洲</t>
  </si>
  <si>
    <t>BUNUELO  5104-742-812
Made in Cambodia 女士长裤
补单</t>
  </si>
  <si>
    <t>RRNBSK689
工厂：三兴</t>
  </si>
  <si>
    <t>5112-741-514  MALAGA
Made in Cambodia 女下装裤子
补单9</t>
  </si>
  <si>
    <t>87565</t>
  </si>
  <si>
    <t>RRNBSK694
工厂：三兴</t>
  </si>
  <si>
    <t>5112-747-800  MALAGA
Made in Cambodia 女下装裤子
加单3</t>
  </si>
  <si>
    <t>87566</t>
  </si>
  <si>
    <t>RRNBSK695
工厂：三兴</t>
  </si>
  <si>
    <t>5112-787-800  MALAGA
Made in Cambodia 女下装裤子
加单3</t>
  </si>
  <si>
    <t>87658</t>
  </si>
  <si>
    <t>RRNBSK696
工厂：金太阳/三兴</t>
  </si>
  <si>
    <t>5112-741-800  MALAGA
Made in Cambodia 女下装裤子
加单5</t>
  </si>
  <si>
    <t>87604/
86227+86879补数</t>
  </si>
  <si>
    <t>RRNBSK702
工厂：乐维斯</t>
  </si>
  <si>
    <t>BUNUELO  5104-741-800/812
Made in Cambodia 女士长裤
翻单8</t>
  </si>
  <si>
    <t>白色缎带芯片洗标CLBCRFI001-60*25mm（+5%）</t>
  </si>
  <si>
    <t>白色吊牌HPBCRFI001-60*95mm-RFID LOGO  （补数）</t>
  </si>
  <si>
    <t>黑色 吊绳 MRBCGEN004-320*1.5mm（补数）</t>
  </si>
  <si>
    <t>白色缎带洗标CLBCGEN003*4页-60*25mm（补数）</t>
  </si>
  <si>
    <t>白色缎带芯片洗标CLBCRFI001-60*25mm（+3%）（补数）</t>
  </si>
  <si>
    <t>白色织标WLBCGEN017（05B）-65*20mm（补数）</t>
  </si>
  <si>
    <t>白色缎带洗标CLBCGEN003*4页-60*25mm-812色（XXS码）</t>
  </si>
  <si>
    <t>白色织标WLBCGEN017（05B）-65*20mm-812色（XXS码）</t>
  </si>
  <si>
    <t>87983/87902
87976拆分</t>
  </si>
  <si>
    <t>RRNBSK710
工厂：乐维斯</t>
  </si>
  <si>
    <t>BUNUELO  5104-741-800/812
Made in Cambodia 女士长裤
翻单9</t>
  </si>
  <si>
    <t>配比装胶带贴纸  BKSKR24014   PO87983</t>
  </si>
  <si>
    <t>配比装胶带贴纸  BKSKR24014   PO87976</t>
  </si>
  <si>
    <t>白色缎带芯片洗标CLBCRFI001-60*25mm（+4%）</t>
  </si>
  <si>
    <t>RRNBSK688
工厂：乐维斯</t>
  </si>
  <si>
    <t>GELATO 5133-741 -754/816
Made in Cambodia 女士长裤</t>
  </si>
  <si>
    <t>86991</t>
  </si>
  <si>
    <t>RRNBSK692
889工厂：歆玥
800工厂：5K歆玥，15K三兴</t>
  </si>
  <si>
    <t>RAVEN 5155-741 -800/889  
Made in Cambodia 女下装裤子</t>
  </si>
  <si>
    <t>白色RFID织标WLBCRFI011-85*20mm（+3%）</t>
  </si>
  <si>
    <t>87979</t>
  </si>
  <si>
    <t>RRNBSK711
工厂：三兴</t>
  </si>
  <si>
    <t>5112-741-800 MALAGA
Made in Cambodia 女下装裤子
配比加单3</t>
  </si>
  <si>
    <t>88021</t>
  </si>
  <si>
    <t>RRNBSK721
工厂：三兴</t>
  </si>
  <si>
    <t>5112-747-800/802  MALAGA
Made in Cambodia 女下装裤子
加单4</t>
  </si>
  <si>
    <t>RRNBSK724
工厂：歆玥</t>
  </si>
  <si>
    <t xml:space="preserve">6085-741-800/811 ALABAMA
Made in Cambodia 女下装裙子
补单2 </t>
  </si>
  <si>
    <t>88019</t>
  </si>
  <si>
    <t>RRNBSK722
工厂：802色金太阳
800色三兴</t>
  </si>
  <si>
    <t>5112-787-800 /802 MALAGA
Made in Cambodia 女下装裤子
加单4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</si>
</sst>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\$#,##0.0000;\-\$#,##0.0000"/>
    <numFmt numFmtId="179" formatCode="yyyy/m/d;@"/>
    <numFmt numFmtId="180" formatCode="\$#,##0.000_);[Red]\(\$#,##0.000\)"/>
    <numFmt numFmtId="181" formatCode="\$#,##0.0000_);[Red]\(\$#,##0.0000\)"/>
    <numFmt numFmtId="182" formatCode="\$#,##0.000;\-\$#,##0.000"/>
    <numFmt numFmtId="183" formatCode="0_ "/>
    <numFmt numFmtId="184" formatCode="&quot;￥&quot;#,##0.000_);[Red]\(&quot;￥&quot;#,##0.000\)"/>
    <numFmt numFmtId="185" formatCode="&quot;￥&quot;#,##0.00_);[Red]\(&quot;￥&quot;#,##0.00\)"/>
  </numFmts>
  <fonts count="3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6"/>
        <bgColor indexed="64"/>
      </patternFill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3" applyNumberFormat="0" applyAlignment="0" applyProtection="0">
      <alignment vertical="center"/>
    </xf>
    <xf numFmtId="0" fontId="19" fillId="6" borderId="24" applyNumberFormat="0" applyAlignment="0" applyProtection="0">
      <alignment vertical="center"/>
    </xf>
    <xf numFmtId="0" fontId="20" fillId="6" borderId="23" applyNumberFormat="0" applyAlignment="0" applyProtection="0">
      <alignment vertical="center"/>
    </xf>
    <xf numFmtId="0" fontId="21" fillId="7" borderId="25" applyNumberFormat="0" applyAlignment="0" applyProtection="0">
      <alignment vertical="center"/>
    </xf>
    <xf numFmtId="0" fontId="22" fillId="0" borderId="26" applyNumberFormat="0" applyFill="0" applyAlignment="0" applyProtection="0">
      <alignment vertical="center"/>
    </xf>
    <xf numFmtId="0" fontId="23" fillId="0" borderId="27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9" fillId="0" borderId="0">
      <alignment horizontal="center" vertical="center"/>
    </xf>
    <xf numFmtId="0" fontId="30" fillId="0" borderId="0">
      <alignment horizontal="center" vertical="center"/>
    </xf>
    <xf numFmtId="0" fontId="30" fillId="0" borderId="0">
      <alignment horizontal="center" vertical="center"/>
    </xf>
    <xf numFmtId="0" fontId="31" fillId="0" borderId="0">
      <alignment vertical="center"/>
    </xf>
    <xf numFmtId="0" fontId="0" fillId="0" borderId="0">
      <alignment vertical="center"/>
    </xf>
    <xf numFmtId="0" fontId="30" fillId="0" borderId="0">
      <alignment horizontal="center" vertical="center"/>
    </xf>
  </cellStyleXfs>
  <cellXfs count="96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horizontal="center" vertical="center"/>
    </xf>
    <xf numFmtId="49" fontId="0" fillId="0" borderId="3" xfId="0" applyNumberForma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4" fontId="0" fillId="0" borderId="6" xfId="0" applyNumberForma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  <xf numFmtId="49" fontId="0" fillId="0" borderId="4" xfId="0" applyNumberForma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4" fontId="0" fillId="0" borderId="8" xfId="0" applyNumberFormat="1" applyFill="1" applyBorder="1" applyAlignment="1">
      <alignment horizontal="center" vertical="center"/>
    </xf>
    <xf numFmtId="49" fontId="0" fillId="0" borderId="6" xfId="0" applyNumberForma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8" fontId="5" fillId="0" borderId="5" xfId="0" applyNumberFormat="1" applyFont="1" applyFill="1" applyBorder="1" applyAlignment="1">
      <alignment horizontal="center" vertical="center"/>
    </xf>
    <xf numFmtId="49" fontId="0" fillId="0" borderId="5" xfId="0" applyNumberForma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vertical="center"/>
    </xf>
    <xf numFmtId="14" fontId="0" fillId="0" borderId="3" xfId="0" applyNumberForma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78" fontId="5" fillId="0" borderId="4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vertical="center" wrapText="1"/>
    </xf>
    <xf numFmtId="14" fontId="0" fillId="0" borderId="6" xfId="0" applyNumberFormat="1" applyFill="1" applyBorder="1" applyAlignment="1">
      <alignment vertical="center" wrapText="1"/>
    </xf>
    <xf numFmtId="14" fontId="0" fillId="0" borderId="4" xfId="0" applyNumberFormat="1" applyFill="1" applyBorder="1" applyAlignment="1">
      <alignment horizontal="center" vertical="center" wrapText="1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5" xfId="0" applyNumberFormat="1" applyFill="1" applyBorder="1" applyAlignment="1">
      <alignment horizontal="center" vertical="center" wrapText="1"/>
    </xf>
    <xf numFmtId="179" fontId="0" fillId="0" borderId="0" xfId="0" applyNumberFormat="1" applyFill="1" applyAlignment="1">
      <alignment horizontal="center" vertical="center"/>
    </xf>
    <xf numFmtId="14" fontId="0" fillId="0" borderId="4" xfId="0" applyNumberFormat="1" applyFill="1" applyBorder="1" applyAlignment="1">
      <alignment vertical="center"/>
    </xf>
    <xf numFmtId="14" fontId="0" fillId="0" borderId="6" xfId="0" applyNumberFormat="1" applyFill="1" applyBorder="1" applyAlignment="1">
      <alignment vertical="center"/>
    </xf>
    <xf numFmtId="180" fontId="5" fillId="0" borderId="4" xfId="0" applyNumberFormat="1" applyFont="1" applyFill="1" applyBorder="1" applyAlignment="1">
      <alignment horizontal="center" vertical="center"/>
    </xf>
    <xf numFmtId="180" fontId="5" fillId="0" borderId="5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vertical="center" wrapText="1"/>
    </xf>
    <xf numFmtId="181" fontId="5" fillId="0" borderId="3" xfId="0" applyNumberFormat="1" applyFont="1" applyFill="1" applyBorder="1" applyAlignment="1">
      <alignment horizontal="center" vertical="center"/>
    </xf>
    <xf numFmtId="180" fontId="5" fillId="0" borderId="3" xfId="0" applyNumberFormat="1" applyFont="1" applyFill="1" applyBorder="1" applyAlignment="1">
      <alignment horizontal="center" vertical="center"/>
    </xf>
    <xf numFmtId="176" fontId="1" fillId="0" borderId="9" xfId="0" applyNumberFormat="1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 wrapText="1"/>
    </xf>
    <xf numFmtId="182" fontId="5" fillId="0" borderId="5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182" fontId="5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26" fontId="5" fillId="0" borderId="4" xfId="0" applyNumberFormat="1" applyFont="1" applyFill="1" applyBorder="1" applyAlignment="1">
      <alignment horizontal="center" vertical="center"/>
    </xf>
    <xf numFmtId="26" fontId="5" fillId="0" borderId="5" xfId="0" applyNumberFormat="1" applyFont="1" applyFill="1" applyBorder="1" applyAlignment="1">
      <alignment horizontal="center" vertical="center"/>
    </xf>
    <xf numFmtId="183" fontId="5" fillId="0" borderId="3" xfId="0" applyNumberFormat="1" applyFont="1" applyFill="1" applyBorder="1" applyAlignment="1">
      <alignment horizontal="center" vertical="center"/>
    </xf>
    <xf numFmtId="182" fontId="5" fillId="0" borderId="4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184" fontId="0" fillId="0" borderId="0" xfId="0" applyNumberFormat="1" applyFill="1">
      <alignment vertical="center"/>
    </xf>
    <xf numFmtId="185" fontId="0" fillId="0" borderId="0" xfId="0" applyNumberFormat="1" applyFill="1">
      <alignment vertical="center"/>
    </xf>
    <xf numFmtId="184" fontId="1" fillId="0" borderId="2" xfId="0" applyNumberFormat="1" applyFont="1" applyFill="1" applyBorder="1" applyAlignment="1">
      <alignment horizontal="center" vertical="center"/>
    </xf>
    <xf numFmtId="184" fontId="2" fillId="0" borderId="3" xfId="0" applyNumberFormat="1" applyFont="1" applyFill="1" applyBorder="1" applyAlignment="1">
      <alignment horizontal="center" vertical="center"/>
    </xf>
    <xf numFmtId="184" fontId="5" fillId="0" borderId="3" xfId="0" applyNumberFormat="1" applyFont="1" applyFill="1" applyBorder="1" applyAlignment="1">
      <alignment horizontal="center" vertical="center"/>
    </xf>
    <xf numFmtId="14" fontId="0" fillId="0" borderId="5" xfId="0" applyNumberForma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>
      <alignment vertical="center"/>
    </xf>
    <xf numFmtId="185" fontId="1" fillId="0" borderId="9" xfId="0" applyNumberFormat="1" applyFont="1" applyFill="1" applyBorder="1" applyAlignment="1">
      <alignment horizontal="center" vertical="center"/>
    </xf>
    <xf numFmtId="185" fontId="2" fillId="0" borderId="3" xfId="0" applyNumberFormat="1" applyFont="1" applyFill="1" applyBorder="1" applyAlignment="1">
      <alignment horizontal="center" vertical="center"/>
    </xf>
    <xf numFmtId="185" fontId="5" fillId="0" borderId="3" xfId="0" applyNumberFormat="1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58" fontId="8" fillId="0" borderId="12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0" fillId="0" borderId="17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58" fontId="9" fillId="0" borderId="18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58" fontId="9" fillId="0" borderId="19" xfId="0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zoomScale="85" zoomScaleNormal="85" workbookViewId="0">
      <pane ySplit="2" topLeftCell="A45" activePane="bottomLeft" state="frozen"/>
      <selection/>
      <selection pane="bottomLeft" activeCell="G63" sqref="G63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17.4545454545455" style="1" customWidth="1"/>
    <col min="5" max="5" width="31.8545454545455" style="1" customWidth="1"/>
    <col min="6" max="6" width="52.9636363636364" style="1" customWidth="1"/>
    <col min="7" max="7" width="11" style="1" customWidth="1"/>
    <col min="8" max="8" width="11" style="64" customWidth="1"/>
    <col min="9" max="9" width="14.9090909090909" style="65" customWidth="1"/>
    <col min="10" max="10" width="21.1727272727273" style="1" customWidth="1"/>
    <col min="11" max="16384" width="8.72727272727273" style="1"/>
  </cols>
  <sheetData>
    <row r="1" customHeight="1" spans="1:9">
      <c r="A1" s="3" t="s">
        <v>0</v>
      </c>
      <c r="B1" s="4"/>
      <c r="C1" s="4"/>
      <c r="D1" s="4"/>
      <c r="E1" s="4"/>
      <c r="F1" s="4"/>
      <c r="G1" s="4"/>
      <c r="H1" s="66"/>
      <c r="I1" s="73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67" t="s">
        <v>8</v>
      </c>
      <c r="I2" s="74" t="s">
        <v>9</v>
      </c>
    </row>
    <row r="3" customHeight="1" spans="1:9">
      <c r="A3" s="10">
        <v>45829</v>
      </c>
      <c r="B3" s="11">
        <v>45859</v>
      </c>
      <c r="C3" s="12" t="s">
        <v>10</v>
      </c>
      <c r="D3" s="13" t="s">
        <v>11</v>
      </c>
      <c r="E3" s="14" t="s">
        <v>12</v>
      </c>
      <c r="F3" s="14" t="s">
        <v>13</v>
      </c>
      <c r="G3" s="15">
        <v>10000</v>
      </c>
      <c r="H3" s="68">
        <v>0.35</v>
      </c>
      <c r="I3" s="75">
        <f>G3*H3</f>
        <v>3500</v>
      </c>
    </row>
    <row r="4" customHeight="1" spans="1:9">
      <c r="A4" s="10"/>
      <c r="B4" s="17"/>
      <c r="C4" s="18"/>
      <c r="D4" s="19"/>
      <c r="E4" s="14"/>
      <c r="F4" s="15" t="s">
        <v>14</v>
      </c>
      <c r="G4" s="15">
        <v>10000</v>
      </c>
      <c r="H4" s="68"/>
      <c r="I4" s="75">
        <f t="shared" ref="I4:I40" si="0">G4*H4</f>
        <v>0</v>
      </c>
    </row>
    <row r="5" customHeight="1" spans="1:9">
      <c r="A5" s="10"/>
      <c r="B5" s="20">
        <v>45869</v>
      </c>
      <c r="C5" s="18"/>
      <c r="D5" s="19"/>
      <c r="E5" s="14"/>
      <c r="F5" s="14" t="s">
        <v>13</v>
      </c>
      <c r="G5" s="15">
        <v>15000</v>
      </c>
      <c r="H5" s="68">
        <v>0.35</v>
      </c>
      <c r="I5" s="75">
        <f t="shared" si="0"/>
        <v>5250</v>
      </c>
    </row>
    <row r="6" customHeight="1" spans="1:9">
      <c r="A6" s="10"/>
      <c r="B6" s="20"/>
      <c r="C6" s="18"/>
      <c r="D6" s="19"/>
      <c r="E6" s="14"/>
      <c r="F6" s="15" t="s">
        <v>14</v>
      </c>
      <c r="G6" s="15">
        <v>15000</v>
      </c>
      <c r="H6" s="68"/>
      <c r="I6" s="75">
        <f t="shared" si="0"/>
        <v>0</v>
      </c>
    </row>
    <row r="7" customHeight="1" spans="1:9">
      <c r="A7" s="10"/>
      <c r="B7" s="20">
        <v>45876</v>
      </c>
      <c r="C7" s="18"/>
      <c r="D7" s="19"/>
      <c r="E7" s="14"/>
      <c r="F7" s="14" t="s">
        <v>13</v>
      </c>
      <c r="G7" s="15">
        <v>30000</v>
      </c>
      <c r="H7" s="68">
        <v>0.35</v>
      </c>
      <c r="I7" s="75">
        <f t="shared" si="0"/>
        <v>10500</v>
      </c>
    </row>
    <row r="8" customHeight="1" spans="1:9">
      <c r="A8" s="10"/>
      <c r="B8" s="20"/>
      <c r="C8" s="18"/>
      <c r="D8" s="19"/>
      <c r="E8" s="14"/>
      <c r="F8" s="15" t="s">
        <v>14</v>
      </c>
      <c r="G8" s="15">
        <v>30000</v>
      </c>
      <c r="H8" s="68"/>
      <c r="I8" s="75">
        <f t="shared" si="0"/>
        <v>0</v>
      </c>
    </row>
    <row r="9" customHeight="1" spans="1:9">
      <c r="A9" s="10"/>
      <c r="B9" s="10">
        <v>45847</v>
      </c>
      <c r="C9" s="18"/>
      <c r="D9" s="19"/>
      <c r="E9" s="14"/>
      <c r="F9" s="15" t="s">
        <v>15</v>
      </c>
      <c r="G9" s="15">
        <f>18000*5</f>
        <v>90000</v>
      </c>
      <c r="H9" s="68">
        <v>0.042</v>
      </c>
      <c r="I9" s="75">
        <f t="shared" si="0"/>
        <v>3780</v>
      </c>
    </row>
    <row r="10" customHeight="1" spans="1:9">
      <c r="A10" s="10"/>
      <c r="B10" s="10"/>
      <c r="C10" s="18"/>
      <c r="D10" s="19"/>
      <c r="E10" s="14"/>
      <c r="F10" s="15" t="s">
        <v>16</v>
      </c>
      <c r="G10" s="15">
        <f>25000*5</f>
        <v>125000</v>
      </c>
      <c r="H10" s="68">
        <v>0.042</v>
      </c>
      <c r="I10" s="75">
        <f t="shared" si="0"/>
        <v>5250</v>
      </c>
    </row>
    <row r="11" customHeight="1" spans="1:9">
      <c r="A11" s="10"/>
      <c r="B11" s="10">
        <v>45842</v>
      </c>
      <c r="C11" s="18"/>
      <c r="D11" s="19"/>
      <c r="E11" s="14"/>
      <c r="F11" s="14" t="s">
        <v>17</v>
      </c>
      <c r="G11" s="15">
        <f>18000</f>
        <v>18000</v>
      </c>
      <c r="H11" s="68">
        <v>0.137</v>
      </c>
      <c r="I11" s="75">
        <f t="shared" si="0"/>
        <v>2466</v>
      </c>
    </row>
    <row r="12" customHeight="1" spans="1:9">
      <c r="A12" s="10"/>
      <c r="B12" s="10">
        <v>45845</v>
      </c>
      <c r="C12" s="18"/>
      <c r="D12" s="19"/>
      <c r="E12" s="14"/>
      <c r="F12" s="14" t="s">
        <v>17</v>
      </c>
      <c r="G12" s="15">
        <v>25000</v>
      </c>
      <c r="H12" s="68">
        <v>0.137</v>
      </c>
      <c r="I12" s="75">
        <f t="shared" si="0"/>
        <v>3425</v>
      </c>
    </row>
    <row r="13" customHeight="1" spans="1:9">
      <c r="A13" s="10"/>
      <c r="B13" s="10">
        <v>45851</v>
      </c>
      <c r="C13" s="18"/>
      <c r="D13" s="19"/>
      <c r="E13" s="14"/>
      <c r="F13" s="15" t="s">
        <v>15</v>
      </c>
      <c r="G13" s="15">
        <f>7000*5</f>
        <v>35000</v>
      </c>
      <c r="H13" s="68">
        <v>0.042</v>
      </c>
      <c r="I13" s="75">
        <f t="shared" si="0"/>
        <v>1470</v>
      </c>
    </row>
    <row r="14" customHeight="1" spans="1:9">
      <c r="A14" s="10"/>
      <c r="B14" s="10"/>
      <c r="C14" s="18"/>
      <c r="D14" s="19"/>
      <c r="E14" s="14"/>
      <c r="F14" s="15" t="s">
        <v>16</v>
      </c>
      <c r="G14" s="15">
        <f>5000*5</f>
        <v>25000</v>
      </c>
      <c r="H14" s="68">
        <v>0.042</v>
      </c>
      <c r="I14" s="75">
        <f t="shared" si="0"/>
        <v>1050</v>
      </c>
    </row>
    <row r="15" customHeight="1" spans="1:9">
      <c r="A15" s="10"/>
      <c r="B15" s="10">
        <v>45852</v>
      </c>
      <c r="C15" s="18"/>
      <c r="D15" s="19"/>
      <c r="E15" s="14"/>
      <c r="F15" s="14" t="s">
        <v>17</v>
      </c>
      <c r="G15" s="15">
        <v>12000</v>
      </c>
      <c r="H15" s="68">
        <v>0.137</v>
      </c>
      <c r="I15" s="75">
        <f t="shared" si="0"/>
        <v>1644</v>
      </c>
    </row>
    <row r="16" customHeight="1" spans="1:9">
      <c r="A16" s="10">
        <v>45839</v>
      </c>
      <c r="B16" s="11">
        <v>45860</v>
      </c>
      <c r="C16" s="12" t="s">
        <v>18</v>
      </c>
      <c r="D16" s="13" t="s">
        <v>19</v>
      </c>
      <c r="E16" s="14" t="s">
        <v>20</v>
      </c>
      <c r="F16" s="14" t="s">
        <v>21</v>
      </c>
      <c r="G16" s="15">
        <v>12000</v>
      </c>
      <c r="H16" s="68">
        <v>0.35</v>
      </c>
      <c r="I16" s="75">
        <f t="shared" si="0"/>
        <v>4200</v>
      </c>
    </row>
    <row r="17" customHeight="1" spans="1:9">
      <c r="A17" s="10"/>
      <c r="B17" s="17"/>
      <c r="C17" s="18"/>
      <c r="D17" s="19"/>
      <c r="E17" s="14"/>
      <c r="F17" s="15" t="s">
        <v>14</v>
      </c>
      <c r="G17" s="15">
        <v>12000</v>
      </c>
      <c r="H17" s="68"/>
      <c r="I17" s="75">
        <f t="shared" si="0"/>
        <v>0</v>
      </c>
    </row>
    <row r="18" customHeight="1" spans="1:9">
      <c r="A18" s="10"/>
      <c r="B18" s="11">
        <v>45853</v>
      </c>
      <c r="C18" s="18"/>
      <c r="D18" s="19"/>
      <c r="E18" s="14"/>
      <c r="F18" s="15" t="s">
        <v>22</v>
      </c>
      <c r="G18" s="15">
        <f>12000*4</f>
        <v>48000</v>
      </c>
      <c r="H18" s="68">
        <v>0.042</v>
      </c>
      <c r="I18" s="75">
        <f t="shared" si="0"/>
        <v>2016</v>
      </c>
    </row>
    <row r="19" customHeight="1" spans="1:9">
      <c r="A19" s="10"/>
      <c r="B19" s="20"/>
      <c r="C19" s="18"/>
      <c r="D19" s="19"/>
      <c r="E19" s="14"/>
      <c r="F19" s="15" t="s">
        <v>23</v>
      </c>
      <c r="G19" s="15">
        <v>12000</v>
      </c>
      <c r="H19" s="68">
        <v>0.027</v>
      </c>
      <c r="I19" s="75">
        <f t="shared" si="0"/>
        <v>324</v>
      </c>
    </row>
    <row r="20" customHeight="1" spans="1:9">
      <c r="A20" s="10"/>
      <c r="B20" s="20"/>
      <c r="C20" s="18"/>
      <c r="D20" s="19"/>
      <c r="E20" s="14"/>
      <c r="F20" s="15" t="s">
        <v>23</v>
      </c>
      <c r="G20" s="15">
        <v>260</v>
      </c>
      <c r="H20" s="68">
        <v>0.027</v>
      </c>
      <c r="I20" s="75">
        <f t="shared" si="0"/>
        <v>7.02</v>
      </c>
    </row>
    <row r="21" customHeight="1" spans="1:9">
      <c r="A21" s="10"/>
      <c r="B21" s="20"/>
      <c r="C21" s="18"/>
      <c r="D21" s="19"/>
      <c r="E21" s="14"/>
      <c r="F21" s="14" t="s">
        <v>24</v>
      </c>
      <c r="G21" s="15">
        <v>12000</v>
      </c>
      <c r="H21" s="68">
        <v>0.85</v>
      </c>
      <c r="I21" s="75">
        <f t="shared" si="0"/>
        <v>10200</v>
      </c>
    </row>
    <row r="22" customHeight="1" spans="1:9">
      <c r="A22" s="10"/>
      <c r="B22" s="69">
        <v>45855</v>
      </c>
      <c r="C22" s="18"/>
      <c r="D22" s="19"/>
      <c r="E22" s="14"/>
      <c r="F22" s="14" t="s">
        <v>24</v>
      </c>
      <c r="G22" s="15">
        <v>262</v>
      </c>
      <c r="H22" s="68">
        <v>0.85</v>
      </c>
      <c r="I22" s="75">
        <f t="shared" si="0"/>
        <v>222.7</v>
      </c>
    </row>
    <row r="23" customHeight="1" spans="1:9">
      <c r="A23" s="10">
        <v>45861</v>
      </c>
      <c r="B23" s="11">
        <v>45868</v>
      </c>
      <c r="C23" s="12" t="s">
        <v>25</v>
      </c>
      <c r="D23" s="56" t="s">
        <v>26</v>
      </c>
      <c r="E23" s="14" t="s">
        <v>27</v>
      </c>
      <c r="F23" s="14" t="s">
        <v>21</v>
      </c>
      <c r="G23" s="15">
        <v>20000</v>
      </c>
      <c r="H23" s="68">
        <v>0.35</v>
      </c>
      <c r="I23" s="75">
        <f t="shared" si="0"/>
        <v>7000</v>
      </c>
    </row>
    <row r="24" customHeight="1" spans="1:9">
      <c r="A24" s="10"/>
      <c r="B24" s="17"/>
      <c r="C24" s="18"/>
      <c r="D24" s="70"/>
      <c r="E24" s="14"/>
      <c r="F24" s="15" t="s">
        <v>14</v>
      </c>
      <c r="G24" s="15">
        <v>20000</v>
      </c>
      <c r="H24" s="68"/>
      <c r="I24" s="75">
        <f t="shared" si="0"/>
        <v>0</v>
      </c>
    </row>
    <row r="25" customHeight="1" spans="1:9">
      <c r="A25" s="10"/>
      <c r="B25" s="10">
        <v>45864</v>
      </c>
      <c r="C25" s="18"/>
      <c r="D25" s="70"/>
      <c r="E25" s="14"/>
      <c r="F25" s="15" t="s">
        <v>22</v>
      </c>
      <c r="G25" s="15">
        <f>20000*4</f>
        <v>80000</v>
      </c>
      <c r="H25" s="68">
        <v>0.042</v>
      </c>
      <c r="I25" s="75">
        <f t="shared" si="0"/>
        <v>3360</v>
      </c>
    </row>
    <row r="26" customHeight="1" spans="1:9">
      <c r="A26" s="10"/>
      <c r="B26" s="10"/>
      <c r="C26" s="18"/>
      <c r="D26" s="70"/>
      <c r="E26" s="14"/>
      <c r="F26" s="15" t="s">
        <v>23</v>
      </c>
      <c r="G26" s="15">
        <v>20000</v>
      </c>
      <c r="H26" s="68">
        <v>0.027</v>
      </c>
      <c r="I26" s="75">
        <f t="shared" si="0"/>
        <v>540</v>
      </c>
    </row>
    <row r="27" customHeight="1" spans="1:9">
      <c r="A27" s="10"/>
      <c r="B27" s="69">
        <v>45866</v>
      </c>
      <c r="C27" s="18"/>
      <c r="D27" s="70"/>
      <c r="E27" s="14"/>
      <c r="F27" s="14" t="s">
        <v>24</v>
      </c>
      <c r="G27" s="15">
        <v>20000</v>
      </c>
      <c r="H27" s="68">
        <v>0.85</v>
      </c>
      <c r="I27" s="75">
        <f t="shared" si="0"/>
        <v>17000</v>
      </c>
    </row>
    <row r="28" customHeight="1" spans="1:9">
      <c r="A28" s="10"/>
      <c r="B28" s="17"/>
      <c r="C28" s="18"/>
      <c r="D28" s="70"/>
      <c r="E28" s="14"/>
      <c r="F28" s="14" t="s">
        <v>28</v>
      </c>
      <c r="G28" s="15">
        <v>100</v>
      </c>
      <c r="H28" s="68">
        <v>0.85</v>
      </c>
      <c r="I28" s="75">
        <f t="shared" si="0"/>
        <v>85</v>
      </c>
    </row>
    <row r="29" customHeight="1" spans="1:9">
      <c r="A29" s="10"/>
      <c r="B29" s="71"/>
      <c r="C29" s="18"/>
      <c r="D29" s="70"/>
      <c r="E29" s="14"/>
      <c r="F29" s="14" t="s">
        <v>29</v>
      </c>
      <c r="G29" s="15">
        <v>100</v>
      </c>
      <c r="H29" s="68">
        <v>0.85</v>
      </c>
      <c r="I29" s="75">
        <f t="shared" si="0"/>
        <v>85</v>
      </c>
    </row>
    <row r="30" customHeight="1" spans="1:9">
      <c r="A30" s="10">
        <v>45878</v>
      </c>
      <c r="B30" s="11">
        <v>45887</v>
      </c>
      <c r="C30" s="12" t="s">
        <v>30</v>
      </c>
      <c r="D30" s="13" t="s">
        <v>31</v>
      </c>
      <c r="E30" s="14" t="s">
        <v>32</v>
      </c>
      <c r="F30" s="14" t="s">
        <v>21</v>
      </c>
      <c r="G30" s="15">
        <v>10000</v>
      </c>
      <c r="H30" s="68">
        <v>0.285</v>
      </c>
      <c r="I30" s="75">
        <f t="shared" si="0"/>
        <v>2850</v>
      </c>
    </row>
    <row r="31" customHeight="1" spans="1:9">
      <c r="A31" s="10"/>
      <c r="B31" s="20"/>
      <c r="C31" s="18"/>
      <c r="D31" s="19"/>
      <c r="E31" s="14"/>
      <c r="F31" s="15" t="s">
        <v>14</v>
      </c>
      <c r="G31" s="15">
        <v>10000</v>
      </c>
      <c r="H31" s="68"/>
      <c r="I31" s="75">
        <f t="shared" si="0"/>
        <v>0</v>
      </c>
    </row>
    <row r="32" customHeight="1" spans="1:9">
      <c r="A32" s="10"/>
      <c r="B32" s="20"/>
      <c r="C32" s="18"/>
      <c r="D32" s="19"/>
      <c r="E32" s="14"/>
      <c r="F32" s="15" t="s">
        <v>33</v>
      </c>
      <c r="G32" s="15">
        <v>10000</v>
      </c>
      <c r="H32" s="68">
        <v>0.16</v>
      </c>
      <c r="I32" s="75">
        <f t="shared" si="0"/>
        <v>1600</v>
      </c>
    </row>
    <row r="33" customHeight="1" spans="1:9">
      <c r="A33" s="10"/>
      <c r="B33" s="20"/>
      <c r="C33" s="18"/>
      <c r="D33" s="19"/>
      <c r="E33" s="14"/>
      <c r="F33" s="15" t="s">
        <v>22</v>
      </c>
      <c r="G33" s="15">
        <f>10000*4</f>
        <v>40000</v>
      </c>
      <c r="H33" s="68">
        <v>0.038</v>
      </c>
      <c r="I33" s="75">
        <f t="shared" si="0"/>
        <v>1520</v>
      </c>
    </row>
    <row r="34" customHeight="1" spans="1:9">
      <c r="A34" s="10"/>
      <c r="B34" s="20"/>
      <c r="C34" s="18"/>
      <c r="D34" s="19"/>
      <c r="E34" s="14"/>
      <c r="F34" s="15" t="s">
        <v>23</v>
      </c>
      <c r="G34" s="15">
        <v>10000</v>
      </c>
      <c r="H34" s="68">
        <v>0.025</v>
      </c>
      <c r="I34" s="75">
        <f t="shared" si="0"/>
        <v>250</v>
      </c>
    </row>
    <row r="35" customHeight="1" spans="1:9">
      <c r="A35" s="10"/>
      <c r="B35" s="17"/>
      <c r="C35" s="18"/>
      <c r="D35" s="19"/>
      <c r="E35" s="14"/>
      <c r="F35" s="14" t="s">
        <v>34</v>
      </c>
      <c r="G35" s="15">
        <f>10000*1.03</f>
        <v>10300</v>
      </c>
      <c r="H35" s="68">
        <v>0.82</v>
      </c>
      <c r="I35" s="75">
        <f t="shared" si="0"/>
        <v>8446</v>
      </c>
    </row>
    <row r="36" customHeight="1" spans="1:9">
      <c r="A36" s="10">
        <v>45883</v>
      </c>
      <c r="B36" s="11">
        <v>45892</v>
      </c>
      <c r="C36" s="12" t="s">
        <v>35</v>
      </c>
      <c r="D36" s="13" t="s">
        <v>36</v>
      </c>
      <c r="E36" s="14" t="s">
        <v>37</v>
      </c>
      <c r="F36" s="14" t="s">
        <v>21</v>
      </c>
      <c r="G36" s="15">
        <v>10000</v>
      </c>
      <c r="H36" s="68">
        <v>0.35</v>
      </c>
      <c r="I36" s="75">
        <f t="shared" si="0"/>
        <v>3500</v>
      </c>
    </row>
    <row r="37" customHeight="1" spans="1:9">
      <c r="A37" s="10"/>
      <c r="B37" s="17"/>
      <c r="C37" s="18"/>
      <c r="D37" s="19"/>
      <c r="E37" s="14"/>
      <c r="F37" s="15" t="s">
        <v>14</v>
      </c>
      <c r="G37" s="15">
        <v>10000</v>
      </c>
      <c r="H37" s="68"/>
      <c r="I37" s="75">
        <f t="shared" si="0"/>
        <v>0</v>
      </c>
    </row>
    <row r="38" customHeight="1" spans="1:9">
      <c r="A38" s="10"/>
      <c r="B38" s="10">
        <v>45887</v>
      </c>
      <c r="C38" s="18"/>
      <c r="D38" s="19"/>
      <c r="E38" s="14"/>
      <c r="F38" s="15" t="s">
        <v>38</v>
      </c>
      <c r="G38" s="15">
        <f>10000*5</f>
        <v>50000</v>
      </c>
      <c r="H38" s="68">
        <v>0.042</v>
      </c>
      <c r="I38" s="75">
        <f t="shared" si="0"/>
        <v>2100</v>
      </c>
    </row>
    <row r="39" customHeight="1" spans="1:9">
      <c r="A39" s="10"/>
      <c r="B39" s="10"/>
      <c r="C39" s="18"/>
      <c r="D39" s="19"/>
      <c r="E39" s="14"/>
      <c r="F39" s="15" t="s">
        <v>23</v>
      </c>
      <c r="G39" s="15">
        <v>10000</v>
      </c>
      <c r="H39" s="68">
        <v>0.027</v>
      </c>
      <c r="I39" s="75">
        <f t="shared" si="0"/>
        <v>270</v>
      </c>
    </row>
    <row r="40" customHeight="1" spans="1:9">
      <c r="A40" s="10"/>
      <c r="B40" s="10"/>
      <c r="C40" s="18"/>
      <c r="D40" s="19"/>
      <c r="E40" s="14"/>
      <c r="F40" s="14" t="s">
        <v>39</v>
      </c>
      <c r="G40" s="15">
        <f>1400*1.03</f>
        <v>1442</v>
      </c>
      <c r="H40" s="68">
        <v>0.85</v>
      </c>
      <c r="I40" s="75">
        <f t="shared" si="0"/>
        <v>1225.7</v>
      </c>
    </row>
    <row r="41" customHeight="1" spans="9:9">
      <c r="I41" s="65">
        <f>SUM(I3:I40)</f>
        <v>105136.42</v>
      </c>
    </row>
    <row r="42" ht="25" customHeight="1" spans="1:2">
      <c r="A42" s="72" t="s">
        <v>40</v>
      </c>
      <c r="B42" s="72"/>
    </row>
    <row r="43" customHeight="1" spans="1:5">
      <c r="A43" s="1" t="s">
        <v>41</v>
      </c>
      <c r="B43" s="1" t="s">
        <v>42</v>
      </c>
      <c r="C43" s="1" t="s">
        <v>43</v>
      </c>
      <c r="D43" s="1" t="s">
        <v>44</v>
      </c>
      <c r="E43" s="1" t="s">
        <v>45</v>
      </c>
    </row>
    <row r="44" customHeight="1" spans="1:5">
      <c r="A44" s="1" t="s">
        <v>46</v>
      </c>
      <c r="B44" s="1">
        <v>12000</v>
      </c>
      <c r="C44" s="1" t="s">
        <v>47</v>
      </c>
      <c r="D44" s="1">
        <v>12769.72</v>
      </c>
      <c r="E44" s="1" t="s">
        <v>48</v>
      </c>
    </row>
    <row r="45" customHeight="1" spans="1:5">
      <c r="A45" s="1" t="s">
        <v>49</v>
      </c>
      <c r="B45" s="1">
        <v>12000</v>
      </c>
      <c r="C45" s="1" t="s">
        <v>47</v>
      </c>
      <c r="D45" s="1">
        <v>4200</v>
      </c>
      <c r="E45" s="1" t="s">
        <v>48</v>
      </c>
    </row>
    <row r="46" ht="9" customHeight="1"/>
    <row r="47" customHeight="1" spans="1:5">
      <c r="A47" s="1" t="s">
        <v>46</v>
      </c>
      <c r="B47" s="1">
        <v>18500</v>
      </c>
      <c r="C47" s="1" t="s">
        <v>47</v>
      </c>
      <c r="D47" s="1">
        <v>6500</v>
      </c>
      <c r="E47" s="1" t="s">
        <v>50</v>
      </c>
    </row>
    <row r="48" customHeight="1" spans="1:5">
      <c r="A48" s="1" t="s">
        <v>49</v>
      </c>
      <c r="B48" s="1">
        <v>18500</v>
      </c>
      <c r="C48" s="1" t="s">
        <v>47</v>
      </c>
      <c r="D48" s="1">
        <v>5905</v>
      </c>
      <c r="E48" s="1" t="s">
        <v>50</v>
      </c>
    </row>
    <row r="50" customHeight="1" spans="1:2">
      <c r="A50" s="72" t="s">
        <v>51</v>
      </c>
      <c r="B50" s="72"/>
    </row>
    <row r="51" customHeight="1" spans="1:5">
      <c r="A51" s="1" t="s">
        <v>41</v>
      </c>
      <c r="B51" s="1" t="s">
        <v>42</v>
      </c>
      <c r="C51" s="1" t="s">
        <v>43</v>
      </c>
      <c r="D51" s="1" t="s">
        <v>44</v>
      </c>
      <c r="E51" s="1" t="s">
        <v>45</v>
      </c>
    </row>
    <row r="52" customHeight="1" spans="1:5">
      <c r="A52" s="1" t="s">
        <v>46</v>
      </c>
      <c r="B52" s="1">
        <v>20000</v>
      </c>
      <c r="C52" s="1" t="s">
        <v>47</v>
      </c>
      <c r="D52" s="1">
        <v>21070</v>
      </c>
      <c r="E52" s="1" t="s">
        <v>52</v>
      </c>
    </row>
    <row r="53" customHeight="1" spans="1:5">
      <c r="A53" s="1" t="s">
        <v>49</v>
      </c>
      <c r="B53" s="1">
        <v>20000</v>
      </c>
      <c r="C53" s="1" t="s">
        <v>47</v>
      </c>
      <c r="D53" s="1">
        <v>7000</v>
      </c>
      <c r="E53" s="1" t="s">
        <v>52</v>
      </c>
    </row>
    <row r="56" customHeight="1" spans="1:2">
      <c r="A56" s="72" t="s">
        <v>53</v>
      </c>
      <c r="B56" s="72"/>
    </row>
    <row r="57" customHeight="1" spans="1:5">
      <c r="A57" s="1" t="s">
        <v>41</v>
      </c>
      <c r="B57" s="1" t="s">
        <v>42</v>
      </c>
      <c r="C57" s="1" t="s">
        <v>43</v>
      </c>
      <c r="D57" s="1" t="s">
        <v>44</v>
      </c>
      <c r="E57" s="1" t="s">
        <v>45</v>
      </c>
    </row>
    <row r="58" customHeight="1" spans="1:5">
      <c r="A58" s="1" t="s">
        <v>46</v>
      </c>
      <c r="B58" s="1">
        <v>10000</v>
      </c>
      <c r="C58" s="1" t="s">
        <v>47</v>
      </c>
      <c r="D58" s="1">
        <v>11816</v>
      </c>
      <c r="E58" s="1" t="s">
        <v>54</v>
      </c>
    </row>
    <row r="59" customHeight="1" spans="1:5">
      <c r="A59" s="1" t="s">
        <v>49</v>
      </c>
      <c r="B59" s="1">
        <v>10000</v>
      </c>
      <c r="C59" s="1" t="s">
        <v>47</v>
      </c>
      <c r="D59" s="1">
        <v>2850</v>
      </c>
      <c r="E59" s="1" t="s">
        <v>54</v>
      </c>
    </row>
    <row r="60" ht="5" customHeight="1"/>
    <row r="61" customHeight="1" spans="1:5">
      <c r="A61" s="1" t="s">
        <v>46</v>
      </c>
      <c r="B61" s="1">
        <v>10000</v>
      </c>
      <c r="C61" s="1" t="s">
        <v>47</v>
      </c>
      <c r="D61" s="1">
        <v>3595.7</v>
      </c>
      <c r="E61" s="1" t="s">
        <v>55</v>
      </c>
    </row>
    <row r="62" customHeight="1" spans="1:5">
      <c r="A62" s="1" t="s">
        <v>49</v>
      </c>
      <c r="B62" s="1">
        <v>10000</v>
      </c>
      <c r="C62" s="1" t="s">
        <v>47</v>
      </c>
      <c r="D62" s="1">
        <v>3500</v>
      </c>
      <c r="E62" s="1" t="s">
        <v>55</v>
      </c>
    </row>
    <row r="64" customHeight="1" spans="1:2">
      <c r="A64" s="72" t="s">
        <v>56</v>
      </c>
      <c r="B64" s="72"/>
    </row>
    <row r="65" customHeight="1" spans="1:6">
      <c r="A65" s="1" t="s">
        <v>46</v>
      </c>
      <c r="B65" s="1">
        <v>55000</v>
      </c>
      <c r="C65" s="1" t="s">
        <v>47</v>
      </c>
      <c r="D65" s="1">
        <v>9920</v>
      </c>
      <c r="E65" s="1" t="s">
        <v>50</v>
      </c>
      <c r="F65" s="76" t="s">
        <v>57</v>
      </c>
    </row>
    <row r="66" customHeight="1" spans="1:6">
      <c r="A66" s="1" t="s">
        <v>49</v>
      </c>
      <c r="B66" s="1">
        <v>55000</v>
      </c>
      <c r="C66" s="1" t="s">
        <v>47</v>
      </c>
      <c r="D66" s="1">
        <v>10010</v>
      </c>
      <c r="E66" s="1" t="s">
        <v>50</v>
      </c>
      <c r="F66" s="76"/>
    </row>
    <row r="67" ht="8" customHeight="1"/>
    <row r="68" customHeight="1" spans="1:6">
      <c r="A68" s="1" t="s">
        <v>46</v>
      </c>
      <c r="B68" s="1">
        <v>8000</v>
      </c>
      <c r="C68" s="1" t="s">
        <v>47</v>
      </c>
      <c r="D68" s="1">
        <v>2800</v>
      </c>
      <c r="E68" s="1" t="s">
        <v>50</v>
      </c>
      <c r="F68" s="76" t="s">
        <v>57</v>
      </c>
    </row>
    <row r="69" customHeight="1" spans="1:6">
      <c r="A69" s="1" t="s">
        <v>49</v>
      </c>
      <c r="B69" s="1">
        <v>8000</v>
      </c>
      <c r="C69" s="1" t="s">
        <v>47</v>
      </c>
      <c r="D69" s="1">
        <v>3200</v>
      </c>
      <c r="E69" s="1" t="s">
        <v>50</v>
      </c>
      <c r="F69" s="76"/>
    </row>
    <row r="70" customHeight="1" spans="6:6">
      <c r="F70" s="77"/>
    </row>
    <row r="71" customHeight="1" spans="6:6">
      <c r="F71" s="77"/>
    </row>
    <row r="72" customHeight="1" spans="4:4">
      <c r="D72" s="1">
        <f>SUM(D65:D69,D58:D62,D52,D53,D44:D48)</f>
        <v>105136.42</v>
      </c>
    </row>
    <row r="76" s="1" customFormat="1" ht="51" customHeight="1" spans="1:10">
      <c r="A76" s="78" t="s">
        <v>58</v>
      </c>
      <c r="B76" s="78"/>
      <c r="C76" s="78"/>
      <c r="D76" s="78"/>
      <c r="E76" s="78"/>
      <c r="F76" s="78"/>
      <c r="G76" s="78"/>
      <c r="H76" s="78"/>
      <c r="I76" s="78"/>
      <c r="J76" s="78"/>
    </row>
    <row r="77" s="1" customFormat="1" ht="92" customHeight="1" spans="1:10">
      <c r="A77" s="79" t="s">
        <v>59</v>
      </c>
      <c r="B77" s="79" t="s">
        <v>60</v>
      </c>
      <c r="C77" s="79" t="s">
        <v>61</v>
      </c>
      <c r="D77" s="79" t="s">
        <v>62</v>
      </c>
      <c r="E77" s="79" t="s">
        <v>63</v>
      </c>
      <c r="F77" s="79" t="s">
        <v>64</v>
      </c>
      <c r="G77" s="79" t="s">
        <v>43</v>
      </c>
      <c r="H77" s="79" t="s">
        <v>65</v>
      </c>
      <c r="I77" s="79" t="s">
        <v>66</v>
      </c>
      <c r="J77" s="79" t="s">
        <v>45</v>
      </c>
    </row>
    <row r="78" s="1" customFormat="1" ht="18" customHeight="1" spans="1:10">
      <c r="A78" s="80">
        <v>1</v>
      </c>
      <c r="B78" s="81">
        <v>45910</v>
      </c>
      <c r="C78" s="82" t="s">
        <v>67</v>
      </c>
      <c r="D78" s="83" t="s">
        <v>68</v>
      </c>
      <c r="E78" s="84" t="s">
        <v>46</v>
      </c>
      <c r="F78" s="82" t="s">
        <v>69</v>
      </c>
      <c r="G78" s="84" t="s">
        <v>47</v>
      </c>
      <c r="H78" s="84">
        <v>12000</v>
      </c>
      <c r="I78" s="84">
        <v>12769.72</v>
      </c>
      <c r="J78" s="84" t="s">
        <v>48</v>
      </c>
    </row>
    <row r="79" s="1" customFormat="1" ht="18" customHeight="1" spans="1:10">
      <c r="A79" s="85"/>
      <c r="B79" s="86"/>
      <c r="C79" s="87"/>
      <c r="D79" s="88"/>
      <c r="E79" s="89" t="s">
        <v>49</v>
      </c>
      <c r="F79" s="87" t="s">
        <v>69</v>
      </c>
      <c r="G79" s="90" t="s">
        <v>47</v>
      </c>
      <c r="H79" s="90">
        <v>12000</v>
      </c>
      <c r="I79" s="90">
        <v>4200</v>
      </c>
      <c r="J79" s="90" t="s">
        <v>48</v>
      </c>
    </row>
    <row r="80" s="1" customFormat="1" ht="18" customHeight="1" spans="1:10">
      <c r="A80" s="80">
        <v>1</v>
      </c>
      <c r="B80" s="81">
        <v>45910</v>
      </c>
      <c r="C80" s="82" t="s">
        <v>67</v>
      </c>
      <c r="D80" s="83" t="s">
        <v>68</v>
      </c>
      <c r="E80" s="84" t="s">
        <v>46</v>
      </c>
      <c r="F80" s="87" t="s">
        <v>69</v>
      </c>
      <c r="G80" s="90" t="s">
        <v>47</v>
      </c>
      <c r="H80" s="90">
        <v>18500</v>
      </c>
      <c r="I80" s="90">
        <v>6500</v>
      </c>
      <c r="J80" s="90" t="s">
        <v>50</v>
      </c>
    </row>
    <row r="81" s="1" customFormat="1" ht="18" customHeight="1" spans="1:10">
      <c r="A81" s="85"/>
      <c r="B81" s="86"/>
      <c r="C81" s="87"/>
      <c r="D81" s="88"/>
      <c r="E81" s="89" t="s">
        <v>49</v>
      </c>
      <c r="F81" s="91" t="s">
        <v>69</v>
      </c>
      <c r="G81" s="89" t="s">
        <v>47</v>
      </c>
      <c r="H81" s="89">
        <v>18500</v>
      </c>
      <c r="I81" s="89">
        <v>5905</v>
      </c>
      <c r="J81" s="89" t="s">
        <v>50</v>
      </c>
    </row>
    <row r="82" s="1" customFormat="1" ht="18" customHeight="1" spans="1:10">
      <c r="A82" s="92">
        <v>1</v>
      </c>
      <c r="B82" s="93">
        <v>45910</v>
      </c>
      <c r="C82" s="82" t="s">
        <v>67</v>
      </c>
      <c r="D82" s="94" t="s">
        <v>70</v>
      </c>
      <c r="E82" s="84" t="s">
        <v>46</v>
      </c>
      <c r="F82" s="82" t="s">
        <v>69</v>
      </c>
      <c r="G82" s="82" t="s">
        <v>47</v>
      </c>
      <c r="H82" s="84">
        <v>20000</v>
      </c>
      <c r="I82" s="84">
        <v>21070</v>
      </c>
      <c r="J82" s="84" t="s">
        <v>52</v>
      </c>
    </row>
    <row r="83" s="1" customFormat="1" ht="18" customHeight="1" spans="1:10">
      <c r="A83" s="92"/>
      <c r="B83" s="95"/>
      <c r="C83" s="87"/>
      <c r="D83" s="88"/>
      <c r="E83" s="90" t="s">
        <v>49</v>
      </c>
      <c r="F83" s="87" t="s">
        <v>69</v>
      </c>
      <c r="G83" s="87" t="s">
        <v>47</v>
      </c>
      <c r="H83" s="89">
        <v>20000</v>
      </c>
      <c r="I83" s="89">
        <v>7000</v>
      </c>
      <c r="J83" s="89" t="s">
        <v>52</v>
      </c>
    </row>
    <row r="84" s="1" customFormat="1" ht="18" customHeight="1" spans="1:10">
      <c r="A84" s="92">
        <v>1</v>
      </c>
      <c r="B84" s="93">
        <v>45910</v>
      </c>
      <c r="C84" s="82" t="s">
        <v>67</v>
      </c>
      <c r="D84" s="94" t="s">
        <v>71</v>
      </c>
      <c r="E84" s="84" t="s">
        <v>46</v>
      </c>
      <c r="F84" s="82" t="s">
        <v>69</v>
      </c>
      <c r="G84" s="82" t="s">
        <v>47</v>
      </c>
      <c r="H84" s="84">
        <v>10000</v>
      </c>
      <c r="I84" s="84">
        <v>11816</v>
      </c>
      <c r="J84" s="84" t="s">
        <v>54</v>
      </c>
    </row>
    <row r="85" s="1" customFormat="1" ht="18" customHeight="1" spans="1:10">
      <c r="A85" s="92"/>
      <c r="B85" s="95"/>
      <c r="C85" s="87"/>
      <c r="D85" s="88"/>
      <c r="E85" s="90" t="s">
        <v>49</v>
      </c>
      <c r="F85" s="87" t="s">
        <v>69</v>
      </c>
      <c r="G85" s="87" t="s">
        <v>47</v>
      </c>
      <c r="H85" s="90">
        <v>10000</v>
      </c>
      <c r="I85" s="90">
        <v>2850</v>
      </c>
      <c r="J85" s="90" t="s">
        <v>54</v>
      </c>
    </row>
    <row r="86" s="1" customFormat="1" ht="18" customHeight="1" spans="1:10">
      <c r="A86" s="92">
        <v>1</v>
      </c>
      <c r="B86" s="93">
        <v>45910</v>
      </c>
      <c r="C86" s="82" t="s">
        <v>67</v>
      </c>
      <c r="D86" s="94" t="s">
        <v>71</v>
      </c>
      <c r="E86" s="84" t="s">
        <v>46</v>
      </c>
      <c r="F86" s="82" t="s">
        <v>69</v>
      </c>
      <c r="G86" s="82" t="s">
        <v>47</v>
      </c>
      <c r="H86" s="90">
        <v>10000</v>
      </c>
      <c r="I86" s="90">
        <v>3595.7</v>
      </c>
      <c r="J86" s="90" t="s">
        <v>55</v>
      </c>
    </row>
    <row r="87" s="1" customFormat="1" ht="18" customHeight="1" spans="1:10">
      <c r="A87" s="92"/>
      <c r="B87" s="95"/>
      <c r="C87" s="87"/>
      <c r="D87" s="88"/>
      <c r="E87" s="90" t="s">
        <v>49</v>
      </c>
      <c r="F87" s="87" t="s">
        <v>69</v>
      </c>
      <c r="G87" s="87" t="s">
        <v>47</v>
      </c>
      <c r="H87" s="90">
        <v>10000</v>
      </c>
      <c r="I87" s="90">
        <v>3500</v>
      </c>
      <c r="J87" s="90" t="s">
        <v>55</v>
      </c>
    </row>
    <row r="88" s="1" customFormat="1" ht="18" customHeight="1" spans="1:10">
      <c r="A88" s="92">
        <v>1</v>
      </c>
      <c r="B88" s="93">
        <v>45910</v>
      </c>
      <c r="C88" s="82" t="s">
        <v>67</v>
      </c>
      <c r="D88" s="94" t="s">
        <v>72</v>
      </c>
      <c r="E88" s="84" t="s">
        <v>46</v>
      </c>
      <c r="F88" s="82" t="s">
        <v>69</v>
      </c>
      <c r="G88" s="87" t="s">
        <v>47</v>
      </c>
      <c r="H88" s="90">
        <v>55000</v>
      </c>
      <c r="I88" s="90">
        <v>9920</v>
      </c>
      <c r="J88" s="90" t="s">
        <v>50</v>
      </c>
    </row>
    <row r="89" s="1" customFormat="1" ht="18" customHeight="1" spans="1:10">
      <c r="A89" s="92"/>
      <c r="B89" s="95"/>
      <c r="C89" s="87"/>
      <c r="D89" s="88"/>
      <c r="E89" s="90" t="s">
        <v>49</v>
      </c>
      <c r="F89" s="87" t="s">
        <v>69</v>
      </c>
      <c r="G89" s="87" t="s">
        <v>47</v>
      </c>
      <c r="H89" s="90">
        <v>55000</v>
      </c>
      <c r="I89" s="90">
        <v>10010</v>
      </c>
      <c r="J89" s="90" t="s">
        <v>50</v>
      </c>
    </row>
    <row r="90" s="1" customFormat="1" ht="18" customHeight="1" spans="1:10">
      <c r="A90" s="92">
        <v>1</v>
      </c>
      <c r="B90" s="93">
        <v>45910</v>
      </c>
      <c r="C90" s="82" t="s">
        <v>67</v>
      </c>
      <c r="D90" s="94" t="s">
        <v>72</v>
      </c>
      <c r="E90" s="84" t="s">
        <v>46</v>
      </c>
      <c r="F90" s="82" t="s">
        <v>69</v>
      </c>
      <c r="G90" s="87" t="s">
        <v>47</v>
      </c>
      <c r="H90" s="90">
        <v>8000</v>
      </c>
      <c r="I90" s="90">
        <v>2800</v>
      </c>
      <c r="J90" s="90" t="s">
        <v>50</v>
      </c>
    </row>
    <row r="91" s="1" customFormat="1" ht="18" customHeight="1" spans="1:10">
      <c r="A91" s="92"/>
      <c r="B91" s="95"/>
      <c r="C91" s="87"/>
      <c r="D91" s="88"/>
      <c r="E91" s="90" t="s">
        <v>49</v>
      </c>
      <c r="F91" s="87" t="s">
        <v>69</v>
      </c>
      <c r="G91" s="87" t="s">
        <v>47</v>
      </c>
      <c r="H91" s="90">
        <v>8000</v>
      </c>
      <c r="I91" s="90">
        <v>3200</v>
      </c>
      <c r="J91" s="90" t="s">
        <v>50</v>
      </c>
    </row>
  </sheetData>
  <autoFilter xmlns:etc="http://www.wps.cn/officeDocument/2017/etCustomData" ref="B1:I41" etc:filterBottomFollowUsedRange="0">
    <extLst/>
  </autoFilter>
  <mergeCells count="72">
    <mergeCell ref="A1:I1"/>
    <mergeCell ref="A76:J76"/>
    <mergeCell ref="A3:A15"/>
    <mergeCell ref="A16:A22"/>
    <mergeCell ref="A23:A29"/>
    <mergeCell ref="A30:A35"/>
    <mergeCell ref="A36:A40"/>
    <mergeCell ref="A78:A79"/>
    <mergeCell ref="A80:A81"/>
    <mergeCell ref="A82:A83"/>
    <mergeCell ref="A84:A85"/>
    <mergeCell ref="A86:A87"/>
    <mergeCell ref="A88:A89"/>
    <mergeCell ref="A90:A91"/>
    <mergeCell ref="B3:B4"/>
    <mergeCell ref="B5:B6"/>
    <mergeCell ref="B7:B8"/>
    <mergeCell ref="B9:B10"/>
    <mergeCell ref="B13:B14"/>
    <mergeCell ref="B16:B17"/>
    <mergeCell ref="B18:B19"/>
    <mergeCell ref="B23:B24"/>
    <mergeCell ref="B25:B26"/>
    <mergeCell ref="B30:B35"/>
    <mergeCell ref="B36:B37"/>
    <mergeCell ref="B38:B40"/>
    <mergeCell ref="B78:B79"/>
    <mergeCell ref="B80:B81"/>
    <mergeCell ref="B82:B83"/>
    <mergeCell ref="B84:B85"/>
    <mergeCell ref="B86:B87"/>
    <mergeCell ref="B88:B89"/>
    <mergeCell ref="B90:B91"/>
    <mergeCell ref="C3:C15"/>
    <mergeCell ref="C16:C22"/>
    <mergeCell ref="C23:C29"/>
    <mergeCell ref="C30:C35"/>
    <mergeCell ref="C36:C40"/>
    <mergeCell ref="C78:C79"/>
    <mergeCell ref="C80:C81"/>
    <mergeCell ref="C82:C83"/>
    <mergeCell ref="C84:C85"/>
    <mergeCell ref="C86:C87"/>
    <mergeCell ref="C88:C89"/>
    <mergeCell ref="C90:C91"/>
    <mergeCell ref="D3:D15"/>
    <mergeCell ref="D16:D22"/>
    <mergeCell ref="D23:D29"/>
    <mergeCell ref="D30:D35"/>
    <mergeCell ref="D36:D40"/>
    <mergeCell ref="D78:D79"/>
    <mergeCell ref="D80:D81"/>
    <mergeCell ref="D82:D83"/>
    <mergeCell ref="D84:D85"/>
    <mergeCell ref="D86:D87"/>
    <mergeCell ref="D88:D89"/>
    <mergeCell ref="D90:D91"/>
    <mergeCell ref="E3:E15"/>
    <mergeCell ref="E16:E22"/>
    <mergeCell ref="E23:E29"/>
    <mergeCell ref="E30:E35"/>
    <mergeCell ref="E36:E40"/>
    <mergeCell ref="F65:F66"/>
    <mergeCell ref="F68:F69"/>
    <mergeCell ref="F70:F71"/>
    <mergeCell ref="H3:H4"/>
    <mergeCell ref="H5:H6"/>
    <mergeCell ref="H7:H8"/>
    <mergeCell ref="H16:H17"/>
    <mergeCell ref="H23:H24"/>
    <mergeCell ref="H30:H31"/>
    <mergeCell ref="H36:H3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0"/>
  <sheetViews>
    <sheetView zoomScale="85" zoomScaleNormal="85" workbookViewId="0">
      <pane ySplit="2" topLeftCell="A102" activePane="bottomLeft" state="frozen"/>
      <selection/>
      <selection pane="bottomLeft" activeCell="E145" sqref="E145"/>
    </sheetView>
  </sheetViews>
  <sheetFormatPr defaultColWidth="8.72727272727273" defaultRowHeight="15" customHeight="1"/>
  <cols>
    <col min="1" max="2" width="14.9090909090909" style="1" customWidth="1"/>
    <col min="3" max="3" width="14.5454545454545" style="1" customWidth="1"/>
    <col min="4" max="4" width="21.4909090909091" style="1" customWidth="1"/>
    <col min="5" max="5" width="36.7272727272727" style="1" customWidth="1"/>
    <col min="6" max="6" width="58.9181818181818" style="1" customWidth="1"/>
    <col min="7" max="8" width="11" style="1" customWidth="1"/>
    <col min="9" max="9" width="14.9090909090909" style="2" customWidth="1"/>
    <col min="10" max="10" width="17.3636363636364" style="1" customWidth="1"/>
    <col min="11" max="16384" width="8.72727272727273" style="1"/>
  </cols>
  <sheetData>
    <row r="1" ht="14" customHeight="1" spans="1:9">
      <c r="A1" s="3" t="s">
        <v>0</v>
      </c>
      <c r="B1" s="4"/>
      <c r="C1" s="4"/>
      <c r="D1" s="4"/>
      <c r="E1" s="4"/>
      <c r="F1" s="4"/>
      <c r="G1" s="4"/>
      <c r="H1" s="4"/>
      <c r="I1" s="49"/>
    </row>
    <row r="2" customHeight="1" spans="1:9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7" t="s">
        <v>6</v>
      </c>
      <c r="G2" s="8" t="s">
        <v>7</v>
      </c>
      <c r="H2" s="9" t="s">
        <v>8</v>
      </c>
      <c r="I2" s="9" t="s">
        <v>73</v>
      </c>
    </row>
    <row r="3" customHeight="1" spans="1:9">
      <c r="A3" s="10">
        <v>45824</v>
      </c>
      <c r="B3" s="11">
        <v>45861</v>
      </c>
      <c r="C3" s="12" t="s">
        <v>74</v>
      </c>
      <c r="D3" s="13" t="s">
        <v>75</v>
      </c>
      <c r="E3" s="14" t="s">
        <v>76</v>
      </c>
      <c r="F3" s="14" t="s">
        <v>21</v>
      </c>
      <c r="G3" s="15">
        <v>15000</v>
      </c>
      <c r="H3" s="16">
        <v>0.05</v>
      </c>
      <c r="I3" s="50">
        <f>G3*H3</f>
        <v>750</v>
      </c>
    </row>
    <row r="4" customHeight="1" spans="1:9">
      <c r="A4" s="10"/>
      <c r="B4" s="17"/>
      <c r="C4" s="18"/>
      <c r="D4" s="19"/>
      <c r="E4" s="14"/>
      <c r="F4" s="15" t="s">
        <v>14</v>
      </c>
      <c r="G4" s="15">
        <v>15000</v>
      </c>
      <c r="H4" s="16"/>
      <c r="I4" s="50">
        <f t="shared" ref="I4:I22" si="0">G4*H4</f>
        <v>0</v>
      </c>
    </row>
    <row r="5" customHeight="1" spans="1:9">
      <c r="A5" s="10"/>
      <c r="B5" s="20">
        <v>45868</v>
      </c>
      <c r="C5" s="18"/>
      <c r="D5" s="19"/>
      <c r="E5" s="14"/>
      <c r="F5" s="14" t="s">
        <v>21</v>
      </c>
      <c r="G5" s="15">
        <v>15000</v>
      </c>
      <c r="H5" s="16">
        <v>0.05</v>
      </c>
      <c r="I5" s="50">
        <f t="shared" si="0"/>
        <v>750</v>
      </c>
    </row>
    <row r="6" customHeight="1" spans="1:9">
      <c r="A6" s="10"/>
      <c r="B6" s="17"/>
      <c r="C6" s="18"/>
      <c r="D6" s="19"/>
      <c r="E6" s="14"/>
      <c r="F6" s="15" t="s">
        <v>14</v>
      </c>
      <c r="G6" s="15">
        <v>15000</v>
      </c>
      <c r="H6" s="16"/>
      <c r="I6" s="50">
        <f t="shared" si="0"/>
        <v>0</v>
      </c>
    </row>
    <row r="7" customHeight="1" spans="1:9">
      <c r="A7" s="10"/>
      <c r="B7" s="20">
        <v>45873</v>
      </c>
      <c r="C7" s="18"/>
      <c r="D7" s="19"/>
      <c r="E7" s="14"/>
      <c r="F7" s="14" t="s">
        <v>21</v>
      </c>
      <c r="G7" s="15">
        <v>20000</v>
      </c>
      <c r="H7" s="16">
        <v>0.05</v>
      </c>
      <c r="I7" s="50">
        <f t="shared" si="0"/>
        <v>1000</v>
      </c>
    </row>
    <row r="8" customHeight="1" spans="1:9">
      <c r="A8" s="10"/>
      <c r="B8" s="17"/>
      <c r="C8" s="18"/>
      <c r="D8" s="19"/>
      <c r="E8" s="14"/>
      <c r="F8" s="15" t="s">
        <v>14</v>
      </c>
      <c r="G8" s="15">
        <v>20000</v>
      </c>
      <c r="H8" s="16"/>
      <c r="I8" s="50">
        <f t="shared" si="0"/>
        <v>0</v>
      </c>
    </row>
    <row r="9" customHeight="1" spans="1:9">
      <c r="A9" s="10"/>
      <c r="B9" s="10">
        <v>45836</v>
      </c>
      <c r="C9" s="18"/>
      <c r="D9" s="19"/>
      <c r="E9" s="14"/>
      <c r="F9" s="15" t="s">
        <v>38</v>
      </c>
      <c r="G9" s="15">
        <f>50000*5</f>
        <v>250000</v>
      </c>
      <c r="H9" s="16">
        <v>0.0072</v>
      </c>
      <c r="I9" s="50">
        <f t="shared" si="0"/>
        <v>1800</v>
      </c>
    </row>
    <row r="10" customHeight="1" spans="1:9">
      <c r="A10" s="10"/>
      <c r="B10" s="10">
        <v>45852</v>
      </c>
      <c r="C10" s="18"/>
      <c r="D10" s="19"/>
      <c r="E10" s="14"/>
      <c r="F10" s="15" t="s">
        <v>23</v>
      </c>
      <c r="G10" s="15">
        <v>50000</v>
      </c>
      <c r="H10" s="16">
        <v>0.0052</v>
      </c>
      <c r="I10" s="50">
        <f t="shared" si="0"/>
        <v>260</v>
      </c>
    </row>
    <row r="11" customHeight="1" spans="1:9">
      <c r="A11" s="10"/>
      <c r="B11" s="10">
        <v>45854</v>
      </c>
      <c r="C11" s="18"/>
      <c r="D11" s="19"/>
      <c r="E11" s="14"/>
      <c r="F11" s="15" t="s">
        <v>77</v>
      </c>
      <c r="G11" s="15">
        <f>30000-500</f>
        <v>29500</v>
      </c>
      <c r="H11" s="16">
        <v>0.006</v>
      </c>
      <c r="I11" s="50">
        <f t="shared" si="0"/>
        <v>177</v>
      </c>
    </row>
    <row r="12" customHeight="1" spans="1:9">
      <c r="A12" s="10"/>
      <c r="B12" s="10">
        <v>45854</v>
      </c>
      <c r="C12" s="18"/>
      <c r="D12" s="19"/>
      <c r="E12" s="14"/>
      <c r="F12" s="15" t="s">
        <v>77</v>
      </c>
      <c r="G12" s="15">
        <f>50000-G11</f>
        <v>20500</v>
      </c>
      <c r="H12" s="16">
        <v>0.006</v>
      </c>
      <c r="I12" s="50">
        <f t="shared" si="0"/>
        <v>123</v>
      </c>
    </row>
    <row r="13" customHeight="1" spans="1:9">
      <c r="A13" s="10"/>
      <c r="B13" s="10">
        <v>45831</v>
      </c>
      <c r="C13" s="18"/>
      <c r="D13" s="19"/>
      <c r="E13" s="14"/>
      <c r="F13" s="14" t="s">
        <v>24</v>
      </c>
      <c r="G13" s="15">
        <v>50000</v>
      </c>
      <c r="H13" s="16">
        <v>0.15</v>
      </c>
      <c r="I13" s="50">
        <f t="shared" si="0"/>
        <v>7500</v>
      </c>
    </row>
    <row r="14" customHeight="1" spans="1:9">
      <c r="A14" s="21">
        <v>45836</v>
      </c>
      <c r="B14" s="10">
        <v>45842</v>
      </c>
      <c r="C14" s="22" t="s">
        <v>78</v>
      </c>
      <c r="D14" s="23" t="s">
        <v>79</v>
      </c>
      <c r="E14" s="24" t="s">
        <v>80</v>
      </c>
      <c r="F14" s="15" t="s">
        <v>22</v>
      </c>
      <c r="G14" s="15">
        <f>370*4</f>
        <v>1480</v>
      </c>
      <c r="H14" s="16">
        <v>0.0065</v>
      </c>
      <c r="I14" s="50">
        <f t="shared" si="0"/>
        <v>9.62</v>
      </c>
    </row>
    <row r="15" customHeight="1" spans="1:9">
      <c r="A15" s="25"/>
      <c r="B15" s="10"/>
      <c r="C15" s="26"/>
      <c r="D15" s="27"/>
      <c r="E15" s="28"/>
      <c r="F15" s="15" t="s">
        <v>23</v>
      </c>
      <c r="G15" s="15">
        <v>16000</v>
      </c>
      <c r="H15" s="16">
        <v>0.0052</v>
      </c>
      <c r="I15" s="50">
        <f t="shared" si="0"/>
        <v>83.2</v>
      </c>
    </row>
    <row r="16" customHeight="1" spans="1:9">
      <c r="A16" s="20"/>
      <c r="B16" s="11">
        <v>45843</v>
      </c>
      <c r="C16" s="26"/>
      <c r="D16" s="27"/>
      <c r="E16" s="28"/>
      <c r="F16" s="14" t="s">
        <v>81</v>
      </c>
      <c r="G16" s="15">
        <v>344</v>
      </c>
      <c r="H16" s="29">
        <v>0.042</v>
      </c>
      <c r="I16" s="50">
        <f t="shared" si="0"/>
        <v>14.448</v>
      </c>
    </row>
    <row r="17" customHeight="1" spans="1:9">
      <c r="A17" s="20"/>
      <c r="B17" s="11">
        <v>45866</v>
      </c>
      <c r="C17" s="26"/>
      <c r="D17" s="27"/>
      <c r="E17" s="28"/>
      <c r="F17" s="15" t="s">
        <v>22</v>
      </c>
      <c r="G17" s="15">
        <f>116*4</f>
        <v>464</v>
      </c>
      <c r="H17" s="16">
        <v>0.0065</v>
      </c>
      <c r="I17" s="50">
        <f t="shared" si="0"/>
        <v>3.016</v>
      </c>
    </row>
    <row r="18" customHeight="1" spans="1:9">
      <c r="A18" s="20"/>
      <c r="B18" s="20"/>
      <c r="C18" s="26"/>
      <c r="D18" s="27"/>
      <c r="E18" s="28"/>
      <c r="F18" s="15" t="s">
        <v>23</v>
      </c>
      <c r="G18" s="15">
        <v>116</v>
      </c>
      <c r="H18" s="16">
        <v>0.0052</v>
      </c>
      <c r="I18" s="50">
        <f t="shared" si="0"/>
        <v>0.6032</v>
      </c>
    </row>
    <row r="19" customHeight="1" spans="1:9">
      <c r="A19" s="20"/>
      <c r="B19" s="20"/>
      <c r="C19" s="30"/>
      <c r="D19" s="27"/>
      <c r="E19" s="28"/>
      <c r="F19" s="14" t="s">
        <v>24</v>
      </c>
      <c r="G19" s="15">
        <v>270</v>
      </c>
      <c r="H19" s="16">
        <v>0.144</v>
      </c>
      <c r="I19" s="50">
        <f t="shared" si="0"/>
        <v>38.88</v>
      </c>
    </row>
    <row r="20" customHeight="1" spans="1:9">
      <c r="A20" s="10">
        <v>45849</v>
      </c>
      <c r="B20" s="10">
        <v>45850</v>
      </c>
      <c r="C20" s="12"/>
      <c r="D20" s="13" t="s">
        <v>82</v>
      </c>
      <c r="E20" s="14" t="s">
        <v>83</v>
      </c>
      <c r="F20" s="15" t="s">
        <v>22</v>
      </c>
      <c r="G20" s="15">
        <f>2700*4</f>
        <v>10800</v>
      </c>
      <c r="H20" s="16">
        <v>0.0065</v>
      </c>
      <c r="I20" s="50">
        <f t="shared" si="0"/>
        <v>70.2</v>
      </c>
    </row>
    <row r="21" customHeight="1" spans="1:9">
      <c r="A21" s="10"/>
      <c r="B21" s="10"/>
      <c r="C21" s="12"/>
      <c r="D21" s="13"/>
      <c r="E21" s="14"/>
      <c r="F21" s="15" t="s">
        <v>23</v>
      </c>
      <c r="G21" s="15">
        <v>2700</v>
      </c>
      <c r="H21" s="16">
        <v>0.0052</v>
      </c>
      <c r="I21" s="50">
        <f t="shared" si="0"/>
        <v>14.04</v>
      </c>
    </row>
    <row r="22" customHeight="1" spans="1:9">
      <c r="A22" s="10"/>
      <c r="B22" s="20">
        <v>45864</v>
      </c>
      <c r="C22" s="12"/>
      <c r="D22" s="13"/>
      <c r="E22" s="14"/>
      <c r="F22" s="14" t="s">
        <v>21</v>
      </c>
      <c r="G22" s="15">
        <v>2700</v>
      </c>
      <c r="H22" s="16">
        <v>0.04</v>
      </c>
      <c r="I22" s="50">
        <f t="shared" si="0"/>
        <v>108</v>
      </c>
    </row>
    <row r="23" customHeight="1" spans="1:9">
      <c r="A23" s="10"/>
      <c r="B23" s="20"/>
      <c r="C23" s="12"/>
      <c r="D23" s="13"/>
      <c r="E23" s="14"/>
      <c r="F23" s="15" t="s">
        <v>14</v>
      </c>
      <c r="G23" s="15">
        <v>2700</v>
      </c>
      <c r="H23" s="16"/>
      <c r="I23" s="50">
        <f t="shared" ref="I23:I54" si="1">G23*H23</f>
        <v>0</v>
      </c>
    </row>
    <row r="24" customHeight="1" spans="1:9">
      <c r="A24" s="10"/>
      <c r="B24" s="31">
        <v>45857</v>
      </c>
      <c r="C24" s="12"/>
      <c r="D24" s="19"/>
      <c r="E24" s="14"/>
      <c r="F24" s="15" t="s">
        <v>33</v>
      </c>
      <c r="G24" s="15">
        <v>2700</v>
      </c>
      <c r="H24" s="16">
        <v>0.0282</v>
      </c>
      <c r="I24" s="50">
        <f t="shared" si="1"/>
        <v>76.14</v>
      </c>
    </row>
    <row r="25" customHeight="1" spans="1:9">
      <c r="A25" s="10">
        <v>45855</v>
      </c>
      <c r="B25" s="10">
        <v>45866</v>
      </c>
      <c r="C25" s="12" t="s">
        <v>84</v>
      </c>
      <c r="D25" s="13" t="s">
        <v>85</v>
      </c>
      <c r="E25" s="14" t="s">
        <v>86</v>
      </c>
      <c r="F25" s="14" t="s">
        <v>21</v>
      </c>
      <c r="G25" s="15">
        <v>6950</v>
      </c>
      <c r="H25" s="16">
        <v>0.04</v>
      </c>
      <c r="I25" s="50">
        <f t="shared" si="1"/>
        <v>278</v>
      </c>
    </row>
    <row r="26" customHeight="1" spans="1:9">
      <c r="A26" s="10"/>
      <c r="B26" s="10"/>
      <c r="C26" s="18"/>
      <c r="D26" s="19"/>
      <c r="E26" s="14"/>
      <c r="F26" s="15" t="s">
        <v>14</v>
      </c>
      <c r="G26" s="15">
        <v>6950</v>
      </c>
      <c r="H26" s="16"/>
      <c r="I26" s="50">
        <f t="shared" si="1"/>
        <v>0</v>
      </c>
    </row>
    <row r="27" customHeight="1" spans="1:9">
      <c r="A27" s="10"/>
      <c r="B27" s="10"/>
      <c r="C27" s="18"/>
      <c r="D27" s="19"/>
      <c r="E27" s="14"/>
      <c r="F27" s="15" t="s">
        <v>33</v>
      </c>
      <c r="G27" s="15">
        <v>6950</v>
      </c>
      <c r="H27" s="16">
        <v>0.0282</v>
      </c>
      <c r="I27" s="50">
        <f t="shared" si="1"/>
        <v>195.99</v>
      </c>
    </row>
    <row r="28" customHeight="1" spans="1:9">
      <c r="A28" s="10"/>
      <c r="B28" s="10">
        <v>45863</v>
      </c>
      <c r="C28" s="18"/>
      <c r="D28" s="19"/>
      <c r="E28" s="14"/>
      <c r="F28" s="15" t="s">
        <v>22</v>
      </c>
      <c r="G28" s="15">
        <f>6950*4</f>
        <v>27800</v>
      </c>
      <c r="H28" s="16">
        <v>0.0065</v>
      </c>
      <c r="I28" s="50">
        <f t="shared" si="1"/>
        <v>180.7</v>
      </c>
    </row>
    <row r="29" customHeight="1" spans="1:9">
      <c r="A29" s="10"/>
      <c r="B29" s="10"/>
      <c r="C29" s="18"/>
      <c r="D29" s="19"/>
      <c r="E29" s="14"/>
      <c r="F29" s="15" t="s">
        <v>23</v>
      </c>
      <c r="G29" s="15">
        <v>6950</v>
      </c>
      <c r="H29" s="16">
        <v>0.0052</v>
      </c>
      <c r="I29" s="50">
        <f t="shared" si="1"/>
        <v>36.14</v>
      </c>
    </row>
    <row r="30" customHeight="1" spans="1:9">
      <c r="A30" s="10"/>
      <c r="B30" s="10">
        <v>45859</v>
      </c>
      <c r="C30" s="18"/>
      <c r="D30" s="19"/>
      <c r="E30" s="14"/>
      <c r="F30" s="14" t="s">
        <v>24</v>
      </c>
      <c r="G30" s="15">
        <v>6950</v>
      </c>
      <c r="H30" s="16">
        <v>0.144</v>
      </c>
      <c r="I30" s="50">
        <f t="shared" si="1"/>
        <v>1000.8</v>
      </c>
    </row>
    <row r="31" customHeight="1" spans="1:9">
      <c r="A31" s="10">
        <v>45855</v>
      </c>
      <c r="B31" s="32">
        <v>45868</v>
      </c>
      <c r="C31" s="33">
        <v>85647</v>
      </c>
      <c r="D31" s="13" t="s">
        <v>87</v>
      </c>
      <c r="E31" s="14" t="s">
        <v>88</v>
      </c>
      <c r="F31" s="14" t="s">
        <v>21</v>
      </c>
      <c r="G31" s="15">
        <v>25000</v>
      </c>
      <c r="H31" s="34">
        <v>0.04</v>
      </c>
      <c r="I31" s="50">
        <f t="shared" si="1"/>
        <v>1000</v>
      </c>
    </row>
    <row r="32" customHeight="1" spans="1:9">
      <c r="A32" s="10"/>
      <c r="B32" s="32"/>
      <c r="C32" s="35"/>
      <c r="D32" s="13"/>
      <c r="E32" s="14"/>
      <c r="F32" s="15" t="s">
        <v>14</v>
      </c>
      <c r="G32" s="15">
        <v>25000</v>
      </c>
      <c r="H32" s="29"/>
      <c r="I32" s="50">
        <f t="shared" si="1"/>
        <v>0</v>
      </c>
    </row>
    <row r="33" customHeight="1" spans="1:9">
      <c r="A33" s="10"/>
      <c r="B33" s="32">
        <v>45859</v>
      </c>
      <c r="C33" s="35"/>
      <c r="D33" s="13"/>
      <c r="E33" s="14"/>
      <c r="F33" s="15" t="s">
        <v>89</v>
      </c>
      <c r="G33" s="15">
        <f>25000*4</f>
        <v>100000</v>
      </c>
      <c r="H33" s="16">
        <v>0.0065</v>
      </c>
      <c r="I33" s="50">
        <f t="shared" si="1"/>
        <v>650</v>
      </c>
    </row>
    <row r="34" customHeight="1" spans="1:9">
      <c r="A34" s="10"/>
      <c r="B34" s="31">
        <v>45862</v>
      </c>
      <c r="C34" s="35"/>
      <c r="D34" s="13"/>
      <c r="E34" s="14"/>
      <c r="F34" s="15" t="s">
        <v>90</v>
      </c>
      <c r="G34" s="15">
        <v>25000</v>
      </c>
      <c r="H34" s="16">
        <v>0.097</v>
      </c>
      <c r="I34" s="50">
        <f t="shared" si="1"/>
        <v>2425</v>
      </c>
    </row>
    <row r="35" customHeight="1" spans="1:9">
      <c r="A35" s="10"/>
      <c r="B35" s="10">
        <v>45859</v>
      </c>
      <c r="C35" s="35"/>
      <c r="D35" s="13"/>
      <c r="E35" s="14"/>
      <c r="F35" s="14" t="s">
        <v>17</v>
      </c>
      <c r="G35" s="15">
        <v>25000</v>
      </c>
      <c r="H35" s="16">
        <v>0.023</v>
      </c>
      <c r="I35" s="50">
        <f t="shared" si="1"/>
        <v>575</v>
      </c>
    </row>
    <row r="36" customHeight="1" spans="1:9">
      <c r="A36" s="11">
        <v>45857</v>
      </c>
      <c r="B36" s="11">
        <v>45862</v>
      </c>
      <c r="C36" s="22"/>
      <c r="D36" s="23" t="s">
        <v>91</v>
      </c>
      <c r="E36" s="24" t="s">
        <v>92</v>
      </c>
      <c r="F36" s="15" t="s">
        <v>93</v>
      </c>
      <c r="G36" s="15">
        <v>70</v>
      </c>
      <c r="H36" s="16">
        <v>0.0282</v>
      </c>
      <c r="I36" s="50">
        <f t="shared" si="1"/>
        <v>1.974</v>
      </c>
    </row>
    <row r="37" customHeight="1" spans="1:9">
      <c r="A37" s="10">
        <v>45859</v>
      </c>
      <c r="B37" s="36">
        <v>45862</v>
      </c>
      <c r="C37" s="33"/>
      <c r="D37" s="13" t="s">
        <v>94</v>
      </c>
      <c r="E37" s="14" t="s">
        <v>95</v>
      </c>
      <c r="F37" s="15" t="s">
        <v>90</v>
      </c>
      <c r="G37" s="15">
        <v>17837</v>
      </c>
      <c r="H37" s="16">
        <v>0.097</v>
      </c>
      <c r="I37" s="50">
        <f t="shared" si="1"/>
        <v>1730.189</v>
      </c>
    </row>
    <row r="38" customHeight="1" spans="1:9">
      <c r="A38" s="10"/>
      <c r="B38" s="37">
        <v>45866</v>
      </c>
      <c r="C38" s="35"/>
      <c r="D38" s="13"/>
      <c r="E38" s="14"/>
      <c r="F38" s="14" t="s">
        <v>17</v>
      </c>
      <c r="G38" s="15">
        <v>14804</v>
      </c>
      <c r="H38" s="16">
        <v>0.023</v>
      </c>
      <c r="I38" s="50">
        <f t="shared" si="1"/>
        <v>340.492</v>
      </c>
    </row>
    <row r="39" customHeight="1" spans="1:9">
      <c r="A39" s="10"/>
      <c r="B39" s="36">
        <v>45862</v>
      </c>
      <c r="C39" s="35"/>
      <c r="D39" s="13"/>
      <c r="E39" s="14"/>
      <c r="F39" s="15" t="s">
        <v>96</v>
      </c>
      <c r="G39" s="15">
        <v>8700</v>
      </c>
      <c r="H39" s="16">
        <v>0.0065</v>
      </c>
      <c r="I39" s="50">
        <f t="shared" si="1"/>
        <v>56.55</v>
      </c>
    </row>
    <row r="40" customHeight="1" spans="1:9">
      <c r="A40" s="10">
        <v>45855</v>
      </c>
      <c r="B40" s="32">
        <v>45869</v>
      </c>
      <c r="C40" s="33">
        <v>86227</v>
      </c>
      <c r="D40" s="13" t="s">
        <v>97</v>
      </c>
      <c r="E40" s="14" t="s">
        <v>98</v>
      </c>
      <c r="F40" s="14" t="s">
        <v>21</v>
      </c>
      <c r="G40" s="15">
        <v>30000</v>
      </c>
      <c r="H40" s="34">
        <v>0.04</v>
      </c>
      <c r="I40" s="50">
        <f t="shared" si="1"/>
        <v>1200</v>
      </c>
    </row>
    <row r="41" customHeight="1" spans="1:9">
      <c r="A41" s="10"/>
      <c r="B41" s="32"/>
      <c r="C41" s="35"/>
      <c r="D41" s="13"/>
      <c r="E41" s="14"/>
      <c r="F41" s="15" t="s">
        <v>14</v>
      </c>
      <c r="G41" s="15">
        <v>30000</v>
      </c>
      <c r="H41" s="29"/>
      <c r="I41" s="50">
        <f t="shared" si="1"/>
        <v>0</v>
      </c>
    </row>
    <row r="42" customHeight="1" spans="1:9">
      <c r="A42" s="10"/>
      <c r="B42" s="38">
        <v>45866</v>
      </c>
      <c r="C42" s="35"/>
      <c r="D42" s="13"/>
      <c r="E42" s="14"/>
      <c r="F42" s="15" t="s">
        <v>89</v>
      </c>
      <c r="G42" s="15">
        <v>120000</v>
      </c>
      <c r="H42" s="16">
        <v>0.0065</v>
      </c>
      <c r="I42" s="50">
        <f t="shared" si="1"/>
        <v>780</v>
      </c>
    </row>
    <row r="43" customHeight="1" spans="1:9">
      <c r="A43" s="10"/>
      <c r="B43" s="39"/>
      <c r="C43" s="35"/>
      <c r="D43" s="13"/>
      <c r="E43" s="14"/>
      <c r="F43" s="15" t="s">
        <v>90</v>
      </c>
      <c r="G43" s="15">
        <v>30000</v>
      </c>
      <c r="H43" s="16">
        <v>0.097</v>
      </c>
      <c r="I43" s="50">
        <f t="shared" si="1"/>
        <v>2910</v>
      </c>
    </row>
    <row r="44" customHeight="1" spans="1:9">
      <c r="A44" s="10"/>
      <c r="B44" s="40"/>
      <c r="C44" s="35"/>
      <c r="D44" s="13"/>
      <c r="E44" s="14"/>
      <c r="F44" s="14" t="s">
        <v>17</v>
      </c>
      <c r="G44" s="15">
        <v>30000</v>
      </c>
      <c r="H44" s="16">
        <v>0.023</v>
      </c>
      <c r="I44" s="50">
        <f t="shared" si="1"/>
        <v>690</v>
      </c>
    </row>
    <row r="45" customHeight="1" spans="1:9">
      <c r="A45" s="10">
        <v>45862</v>
      </c>
      <c r="B45" s="11">
        <v>45880</v>
      </c>
      <c r="C45" s="12" t="s">
        <v>99</v>
      </c>
      <c r="D45" s="13" t="s">
        <v>100</v>
      </c>
      <c r="E45" s="14" t="s">
        <v>101</v>
      </c>
      <c r="F45" s="14" t="s">
        <v>21</v>
      </c>
      <c r="G45" s="15">
        <v>12500</v>
      </c>
      <c r="H45" s="16">
        <v>0.05</v>
      </c>
      <c r="I45" s="50">
        <f t="shared" si="1"/>
        <v>625</v>
      </c>
    </row>
    <row r="46" customHeight="1" spans="1:9">
      <c r="A46" s="10"/>
      <c r="B46" s="17"/>
      <c r="C46" s="18"/>
      <c r="D46" s="19"/>
      <c r="E46" s="14"/>
      <c r="F46" s="15" t="s">
        <v>14</v>
      </c>
      <c r="G46" s="15">
        <v>12500</v>
      </c>
      <c r="H46" s="16"/>
      <c r="I46" s="50">
        <f t="shared" si="1"/>
        <v>0</v>
      </c>
    </row>
    <row r="47" customHeight="1" spans="1:9">
      <c r="A47" s="10"/>
      <c r="B47" s="11">
        <v>45867</v>
      </c>
      <c r="C47" s="18"/>
      <c r="D47" s="19"/>
      <c r="E47" s="14"/>
      <c r="F47" s="15" t="s">
        <v>38</v>
      </c>
      <c r="G47" s="15">
        <v>62500</v>
      </c>
      <c r="H47" s="16">
        <v>0.0072</v>
      </c>
      <c r="I47" s="50">
        <f t="shared" si="1"/>
        <v>450</v>
      </c>
    </row>
    <row r="48" customHeight="1" spans="1:9">
      <c r="A48" s="10"/>
      <c r="B48" s="17"/>
      <c r="C48" s="18"/>
      <c r="D48" s="19"/>
      <c r="E48" s="14"/>
      <c r="F48" s="15" t="s">
        <v>23</v>
      </c>
      <c r="G48" s="15">
        <v>12500</v>
      </c>
      <c r="H48" s="16">
        <v>0.0052</v>
      </c>
      <c r="I48" s="50">
        <f t="shared" si="1"/>
        <v>65</v>
      </c>
    </row>
    <row r="49" customHeight="1" spans="1:9">
      <c r="A49" s="10"/>
      <c r="B49" s="41">
        <v>45883</v>
      </c>
      <c r="C49" s="18"/>
      <c r="D49" s="19"/>
      <c r="E49" s="14"/>
      <c r="F49" s="15" t="s">
        <v>102</v>
      </c>
      <c r="G49" s="15">
        <v>250</v>
      </c>
      <c r="H49" s="16">
        <v>0.0072</v>
      </c>
      <c r="I49" s="50">
        <f t="shared" si="1"/>
        <v>1.8</v>
      </c>
    </row>
    <row r="50" customHeight="1" spans="1:9">
      <c r="A50" s="10"/>
      <c r="B50" s="41"/>
      <c r="C50" s="18"/>
      <c r="D50" s="19"/>
      <c r="E50" s="14"/>
      <c r="F50" s="15" t="s">
        <v>23</v>
      </c>
      <c r="G50" s="15">
        <v>50</v>
      </c>
      <c r="H50" s="16">
        <v>0.0052</v>
      </c>
      <c r="I50" s="50">
        <f t="shared" si="1"/>
        <v>0.26</v>
      </c>
    </row>
    <row r="51" customHeight="1" spans="1:9">
      <c r="A51" s="10"/>
      <c r="B51" s="11">
        <v>45868</v>
      </c>
      <c r="C51" s="18"/>
      <c r="D51" s="19"/>
      <c r="E51" s="14"/>
      <c r="F51" s="15" t="s">
        <v>77</v>
      </c>
      <c r="G51" s="15">
        <v>12500</v>
      </c>
      <c r="H51" s="16">
        <v>0.006</v>
      </c>
      <c r="I51" s="50">
        <f t="shared" si="1"/>
        <v>75</v>
      </c>
    </row>
    <row r="52" customHeight="1" spans="1:9">
      <c r="A52" s="10"/>
      <c r="B52" s="17"/>
      <c r="C52" s="18"/>
      <c r="D52" s="19"/>
      <c r="E52" s="14"/>
      <c r="F52" s="14" t="s">
        <v>103</v>
      </c>
      <c r="G52" s="15">
        <v>12500</v>
      </c>
      <c r="H52" s="16">
        <v>0.15</v>
      </c>
      <c r="I52" s="50">
        <f t="shared" si="1"/>
        <v>1875</v>
      </c>
    </row>
    <row r="53" customHeight="1" spans="1:9">
      <c r="A53" s="21">
        <v>45863</v>
      </c>
      <c r="B53" s="11">
        <v>45866</v>
      </c>
      <c r="C53" s="22" t="s">
        <v>78</v>
      </c>
      <c r="D53" s="23" t="s">
        <v>104</v>
      </c>
      <c r="E53" s="24" t="s">
        <v>105</v>
      </c>
      <c r="F53" s="15" t="s">
        <v>106</v>
      </c>
      <c r="G53" s="15">
        <v>9512</v>
      </c>
      <c r="H53" s="16">
        <v>0.0065</v>
      </c>
      <c r="I53" s="50">
        <f t="shared" si="1"/>
        <v>61.828</v>
      </c>
    </row>
    <row r="54" customHeight="1" spans="1:9">
      <c r="A54" s="25"/>
      <c r="B54" s="20"/>
      <c r="C54" s="26"/>
      <c r="D54" s="27"/>
      <c r="E54" s="28"/>
      <c r="F54" s="15" t="s">
        <v>23</v>
      </c>
      <c r="G54" s="15">
        <v>2378</v>
      </c>
      <c r="H54" s="16">
        <v>0.0052</v>
      </c>
      <c r="I54" s="50">
        <f t="shared" si="1"/>
        <v>12.3656</v>
      </c>
    </row>
    <row r="55" customHeight="1" spans="1:9">
      <c r="A55" s="20"/>
      <c r="B55" s="20"/>
      <c r="C55" s="30"/>
      <c r="D55" s="27"/>
      <c r="E55" s="28"/>
      <c r="F55" s="14" t="s">
        <v>24</v>
      </c>
      <c r="G55" s="15">
        <v>2400</v>
      </c>
      <c r="H55" s="16">
        <v>0.144</v>
      </c>
      <c r="I55" s="50">
        <f t="shared" ref="I55:I86" si="2">G55*H55</f>
        <v>345.6</v>
      </c>
    </row>
    <row r="56" customHeight="1" spans="1:9">
      <c r="A56" s="21">
        <v>45867</v>
      </c>
      <c r="B56" s="42">
        <v>45868</v>
      </c>
      <c r="C56" s="22"/>
      <c r="D56" s="23" t="s">
        <v>107</v>
      </c>
      <c r="E56" s="24" t="s">
        <v>108</v>
      </c>
      <c r="F56" s="15" t="s">
        <v>109</v>
      </c>
      <c r="G56" s="15">
        <v>100</v>
      </c>
      <c r="H56" s="16">
        <v>0.0065</v>
      </c>
      <c r="I56" s="50">
        <f t="shared" si="2"/>
        <v>0.65</v>
      </c>
    </row>
    <row r="57" customHeight="1" spans="1:9">
      <c r="A57" s="25"/>
      <c r="B57" s="43">
        <v>45876</v>
      </c>
      <c r="C57" s="26"/>
      <c r="D57" s="27"/>
      <c r="E57" s="28"/>
      <c r="F57" s="15" t="s">
        <v>110</v>
      </c>
      <c r="G57" s="15">
        <v>100</v>
      </c>
      <c r="H57" s="16">
        <v>0.0065</v>
      </c>
      <c r="I57" s="50">
        <f t="shared" si="2"/>
        <v>0.65</v>
      </c>
    </row>
    <row r="58" customHeight="1" spans="1:9">
      <c r="A58" s="20"/>
      <c r="B58" s="42">
        <v>45868</v>
      </c>
      <c r="C58" s="30"/>
      <c r="D58" s="27"/>
      <c r="E58" s="28"/>
      <c r="F58" s="14" t="s">
        <v>24</v>
      </c>
      <c r="G58" s="15">
        <v>600</v>
      </c>
      <c r="H58" s="16">
        <v>0.144</v>
      </c>
      <c r="I58" s="50">
        <f t="shared" si="2"/>
        <v>86.4</v>
      </c>
    </row>
    <row r="59" customHeight="1" spans="1:9">
      <c r="A59" s="10">
        <v>45868</v>
      </c>
      <c r="B59" s="11">
        <v>45868</v>
      </c>
      <c r="C59" s="12" t="s">
        <v>99</v>
      </c>
      <c r="D59" s="13" t="s">
        <v>111</v>
      </c>
      <c r="E59" s="14" t="s">
        <v>112</v>
      </c>
      <c r="F59" s="14" t="s">
        <v>103</v>
      </c>
      <c r="G59" s="15">
        <v>1004</v>
      </c>
      <c r="H59" s="16">
        <v>0.15</v>
      </c>
      <c r="I59" s="50">
        <f t="shared" si="2"/>
        <v>150.6</v>
      </c>
    </row>
    <row r="60" customHeight="1" spans="1:9">
      <c r="A60" s="21">
        <v>45868</v>
      </c>
      <c r="B60" s="11">
        <v>45868</v>
      </c>
      <c r="C60" s="22"/>
      <c r="D60" s="23" t="s">
        <v>113</v>
      </c>
      <c r="E60" s="24" t="s">
        <v>114</v>
      </c>
      <c r="F60" s="14" t="s">
        <v>24</v>
      </c>
      <c r="G60" s="15">
        <v>9010</v>
      </c>
      <c r="H60" s="16">
        <v>0.144</v>
      </c>
      <c r="I60" s="50">
        <f t="shared" si="2"/>
        <v>1297.44</v>
      </c>
    </row>
    <row r="61" customHeight="1" spans="1:9">
      <c r="A61" s="10">
        <v>45870</v>
      </c>
      <c r="B61" s="32">
        <v>45882</v>
      </c>
      <c r="C61" s="33">
        <v>86879</v>
      </c>
      <c r="D61" s="13" t="s">
        <v>115</v>
      </c>
      <c r="E61" s="14" t="s">
        <v>116</v>
      </c>
      <c r="F61" s="14" t="s">
        <v>21</v>
      </c>
      <c r="G61" s="15">
        <v>35000</v>
      </c>
      <c r="H61" s="44">
        <v>0.04</v>
      </c>
      <c r="I61" s="50">
        <f t="shared" si="2"/>
        <v>1400</v>
      </c>
    </row>
    <row r="62" customHeight="1" spans="1:9">
      <c r="A62" s="10"/>
      <c r="B62" s="32"/>
      <c r="C62" s="35"/>
      <c r="D62" s="13"/>
      <c r="E62" s="14"/>
      <c r="F62" s="15" t="s">
        <v>14</v>
      </c>
      <c r="G62" s="15">
        <v>35000</v>
      </c>
      <c r="H62" s="45"/>
      <c r="I62" s="50">
        <f t="shared" si="2"/>
        <v>0</v>
      </c>
    </row>
    <row r="63" customHeight="1" spans="1:9">
      <c r="A63" s="10"/>
      <c r="B63" s="46">
        <v>45879</v>
      </c>
      <c r="C63" s="35"/>
      <c r="D63" s="13"/>
      <c r="E63" s="14"/>
      <c r="F63" s="15" t="s">
        <v>89</v>
      </c>
      <c r="G63" s="15">
        <v>140000</v>
      </c>
      <c r="H63" s="47">
        <v>0.0065</v>
      </c>
      <c r="I63" s="50">
        <f t="shared" si="2"/>
        <v>910</v>
      </c>
    </row>
    <row r="64" customHeight="1" spans="1:9">
      <c r="A64" s="10"/>
      <c r="B64" s="36">
        <v>45874</v>
      </c>
      <c r="C64" s="35"/>
      <c r="D64" s="13"/>
      <c r="E64" s="14"/>
      <c r="F64" s="15" t="s">
        <v>117</v>
      </c>
      <c r="G64" s="15">
        <v>36050</v>
      </c>
      <c r="H64" s="48">
        <v>0.097</v>
      </c>
      <c r="I64" s="50">
        <f t="shared" si="2"/>
        <v>3496.85</v>
      </c>
    </row>
    <row r="65" customHeight="1" spans="1:9">
      <c r="A65" s="10"/>
      <c r="B65" s="51">
        <v>45879</v>
      </c>
      <c r="C65" s="35"/>
      <c r="D65" s="13"/>
      <c r="E65" s="14"/>
      <c r="F65" s="14" t="s">
        <v>17</v>
      </c>
      <c r="G65" s="15">
        <v>35000</v>
      </c>
      <c r="H65" s="48">
        <v>0.023</v>
      </c>
      <c r="I65" s="50">
        <f t="shared" si="2"/>
        <v>805</v>
      </c>
    </row>
    <row r="66" customHeight="1" spans="1:9">
      <c r="A66" s="10">
        <v>45870</v>
      </c>
      <c r="B66" s="10">
        <v>45882</v>
      </c>
      <c r="C66" s="12" t="s">
        <v>118</v>
      </c>
      <c r="D66" s="13" t="s">
        <v>119</v>
      </c>
      <c r="E66" s="14" t="s">
        <v>120</v>
      </c>
      <c r="F66" s="14" t="s">
        <v>21</v>
      </c>
      <c r="G66" s="15">
        <v>6000</v>
      </c>
      <c r="H66" s="16">
        <v>0.04</v>
      </c>
      <c r="I66" s="50">
        <f t="shared" si="2"/>
        <v>240</v>
      </c>
    </row>
    <row r="67" customHeight="1" spans="1:9">
      <c r="A67" s="10"/>
      <c r="B67" s="10"/>
      <c r="C67" s="18"/>
      <c r="D67" s="19"/>
      <c r="E67" s="14"/>
      <c r="F67" s="15" t="s">
        <v>14</v>
      </c>
      <c r="G67" s="15">
        <v>6000</v>
      </c>
      <c r="H67" s="16"/>
      <c r="I67" s="50">
        <f t="shared" si="2"/>
        <v>0</v>
      </c>
    </row>
    <row r="68" customHeight="1" spans="1:9">
      <c r="A68" s="10"/>
      <c r="B68" s="10"/>
      <c r="C68" s="18"/>
      <c r="D68" s="19"/>
      <c r="E68" s="14"/>
      <c r="F68" s="15" t="s">
        <v>33</v>
      </c>
      <c r="G68" s="15">
        <v>6000</v>
      </c>
      <c r="H68" s="16">
        <v>0.0282</v>
      </c>
      <c r="I68" s="50">
        <f t="shared" si="2"/>
        <v>169.2</v>
      </c>
    </row>
    <row r="69" customHeight="1" spans="1:9">
      <c r="A69" s="10"/>
      <c r="B69" s="10">
        <v>45875</v>
      </c>
      <c r="C69" s="18"/>
      <c r="D69" s="19"/>
      <c r="E69" s="14"/>
      <c r="F69" s="15" t="s">
        <v>22</v>
      </c>
      <c r="G69" s="15">
        <v>24000</v>
      </c>
      <c r="H69" s="16">
        <v>0.0065</v>
      </c>
      <c r="I69" s="50">
        <f t="shared" si="2"/>
        <v>156</v>
      </c>
    </row>
    <row r="70" customHeight="1" spans="1:9">
      <c r="A70" s="10"/>
      <c r="B70" s="10"/>
      <c r="C70" s="18"/>
      <c r="D70" s="19"/>
      <c r="E70" s="14"/>
      <c r="F70" s="15" t="s">
        <v>23</v>
      </c>
      <c r="G70" s="15">
        <v>6000</v>
      </c>
      <c r="H70" s="16">
        <v>0.0052</v>
      </c>
      <c r="I70" s="50">
        <f t="shared" si="2"/>
        <v>31.2</v>
      </c>
    </row>
    <row r="71" customHeight="1" spans="1:9">
      <c r="A71" s="10"/>
      <c r="B71" s="10">
        <v>45872</v>
      </c>
      <c r="C71" s="18"/>
      <c r="D71" s="19"/>
      <c r="E71" s="14"/>
      <c r="F71" s="14" t="s">
        <v>34</v>
      </c>
      <c r="G71" s="15">
        <v>6180</v>
      </c>
      <c r="H71" s="16">
        <v>0.144</v>
      </c>
      <c r="I71" s="50">
        <f t="shared" si="2"/>
        <v>889.92</v>
      </c>
    </row>
    <row r="72" customHeight="1" spans="1:9">
      <c r="A72" s="11">
        <v>45870</v>
      </c>
      <c r="B72" s="11">
        <v>45874</v>
      </c>
      <c r="C72" s="22" t="s">
        <v>121</v>
      </c>
      <c r="D72" s="23" t="s">
        <v>122</v>
      </c>
      <c r="E72" s="24" t="s">
        <v>123</v>
      </c>
      <c r="F72" s="14" t="s">
        <v>81</v>
      </c>
      <c r="G72" s="15">
        <v>1946</v>
      </c>
      <c r="H72" s="52">
        <v>0.042</v>
      </c>
      <c r="I72" s="50">
        <f t="shared" si="2"/>
        <v>81.732</v>
      </c>
    </row>
    <row r="73" customHeight="1" spans="1:9">
      <c r="A73" s="17"/>
      <c r="B73" s="20"/>
      <c r="C73" s="30"/>
      <c r="D73" s="53"/>
      <c r="E73" s="54"/>
      <c r="F73" s="14" t="s">
        <v>124</v>
      </c>
      <c r="G73" s="15">
        <v>200</v>
      </c>
      <c r="H73" s="52">
        <v>0.144</v>
      </c>
      <c r="I73" s="50">
        <f t="shared" si="2"/>
        <v>28.8</v>
      </c>
    </row>
    <row r="74" customHeight="1" spans="1:9">
      <c r="A74" s="10">
        <v>45871</v>
      </c>
      <c r="B74" s="32">
        <v>45873</v>
      </c>
      <c r="C74" s="33" t="s">
        <v>125</v>
      </c>
      <c r="D74" s="23" t="s">
        <v>126</v>
      </c>
      <c r="E74" s="14" t="s">
        <v>127</v>
      </c>
      <c r="F74" s="15" t="s">
        <v>90</v>
      </c>
      <c r="G74" s="15">
        <v>1500</v>
      </c>
      <c r="H74" s="55">
        <v>0.097</v>
      </c>
      <c r="I74" s="50">
        <f t="shared" si="2"/>
        <v>145.5</v>
      </c>
    </row>
    <row r="75" customHeight="1" spans="1:9">
      <c r="A75" s="11">
        <v>45873</v>
      </c>
      <c r="B75" s="11">
        <v>45876</v>
      </c>
      <c r="C75" s="22"/>
      <c r="D75" s="23" t="s">
        <v>128</v>
      </c>
      <c r="E75" s="24" t="s">
        <v>129</v>
      </c>
      <c r="F75" s="15" t="s">
        <v>93</v>
      </c>
      <c r="G75" s="15">
        <v>150</v>
      </c>
      <c r="H75" s="16">
        <v>0.0282</v>
      </c>
      <c r="I75" s="50">
        <f t="shared" si="2"/>
        <v>4.23</v>
      </c>
    </row>
    <row r="76" customHeight="1" spans="1:9">
      <c r="A76" s="10">
        <v>45876</v>
      </c>
      <c r="B76" s="11">
        <v>45885</v>
      </c>
      <c r="C76" s="12" t="s">
        <v>130</v>
      </c>
      <c r="D76" s="13" t="s">
        <v>131</v>
      </c>
      <c r="E76" s="14" t="s">
        <v>132</v>
      </c>
      <c r="F76" s="14" t="s">
        <v>21</v>
      </c>
      <c r="G76" s="15">
        <v>1000</v>
      </c>
      <c r="H76" s="16">
        <v>0.04</v>
      </c>
      <c r="I76" s="50">
        <f t="shared" si="2"/>
        <v>40</v>
      </c>
    </row>
    <row r="77" customHeight="1" spans="1:9">
      <c r="A77" s="10"/>
      <c r="B77" s="20"/>
      <c r="C77" s="18"/>
      <c r="D77" s="19"/>
      <c r="E77" s="14"/>
      <c r="F77" s="15" t="s">
        <v>14</v>
      </c>
      <c r="G77" s="15">
        <v>1000</v>
      </c>
      <c r="H77" s="16"/>
      <c r="I77" s="50">
        <f t="shared" si="2"/>
        <v>0</v>
      </c>
    </row>
    <row r="78" customHeight="1" spans="1:9">
      <c r="A78" s="10"/>
      <c r="B78" s="20"/>
      <c r="C78" s="18"/>
      <c r="D78" s="19"/>
      <c r="E78" s="14"/>
      <c r="F78" s="15" t="s">
        <v>33</v>
      </c>
      <c r="G78" s="15">
        <v>1000</v>
      </c>
      <c r="H78" s="16">
        <v>0.0282</v>
      </c>
      <c r="I78" s="50">
        <f t="shared" si="2"/>
        <v>28.2</v>
      </c>
    </row>
    <row r="79" customHeight="1" spans="1:9">
      <c r="A79" s="10"/>
      <c r="B79" s="20"/>
      <c r="C79" s="18"/>
      <c r="D79" s="19"/>
      <c r="E79" s="14"/>
      <c r="F79" s="15" t="s">
        <v>22</v>
      </c>
      <c r="G79" s="15">
        <v>4000</v>
      </c>
      <c r="H79" s="16">
        <v>0.0065</v>
      </c>
      <c r="I79" s="50">
        <f t="shared" si="2"/>
        <v>26</v>
      </c>
    </row>
    <row r="80" customHeight="1" spans="1:9">
      <c r="A80" s="10"/>
      <c r="B80" s="20"/>
      <c r="C80" s="18"/>
      <c r="D80" s="19"/>
      <c r="E80" s="14"/>
      <c r="F80" s="15" t="s">
        <v>23</v>
      </c>
      <c r="G80" s="15">
        <v>1000</v>
      </c>
      <c r="H80" s="16">
        <v>0.0052</v>
      </c>
      <c r="I80" s="50">
        <f t="shared" si="2"/>
        <v>5.2</v>
      </c>
    </row>
    <row r="81" customHeight="1" spans="1:9">
      <c r="A81" s="10"/>
      <c r="B81" s="17"/>
      <c r="C81" s="18"/>
      <c r="D81" s="19"/>
      <c r="E81" s="14"/>
      <c r="F81" s="14" t="s">
        <v>34</v>
      </c>
      <c r="G81" s="15">
        <v>1030</v>
      </c>
      <c r="H81" s="16">
        <v>0.144</v>
      </c>
      <c r="I81" s="50">
        <f t="shared" si="2"/>
        <v>148.32</v>
      </c>
    </row>
    <row r="82" customHeight="1" spans="1:9">
      <c r="A82" s="10">
        <v>45876</v>
      </c>
      <c r="B82" s="11">
        <v>45885</v>
      </c>
      <c r="C82" s="12" t="s">
        <v>133</v>
      </c>
      <c r="D82" s="13" t="s">
        <v>134</v>
      </c>
      <c r="E82" s="14" t="s">
        <v>135</v>
      </c>
      <c r="F82" s="14" t="s">
        <v>21</v>
      </c>
      <c r="G82" s="15">
        <v>1000</v>
      </c>
      <c r="H82" s="16">
        <v>0.04</v>
      </c>
      <c r="I82" s="50">
        <f t="shared" si="2"/>
        <v>40</v>
      </c>
    </row>
    <row r="83" customHeight="1" spans="1:9">
      <c r="A83" s="10"/>
      <c r="B83" s="20"/>
      <c r="C83" s="18"/>
      <c r="D83" s="19"/>
      <c r="E83" s="14"/>
      <c r="F83" s="15" t="s">
        <v>14</v>
      </c>
      <c r="G83" s="15">
        <v>1000</v>
      </c>
      <c r="H83" s="16"/>
      <c r="I83" s="50">
        <f t="shared" si="2"/>
        <v>0</v>
      </c>
    </row>
    <row r="84" customHeight="1" spans="1:9">
      <c r="A84" s="10"/>
      <c r="B84" s="20"/>
      <c r="C84" s="18"/>
      <c r="D84" s="19"/>
      <c r="E84" s="14"/>
      <c r="F84" s="15" t="s">
        <v>33</v>
      </c>
      <c r="G84" s="15">
        <v>1000</v>
      </c>
      <c r="H84" s="16">
        <v>0.0282</v>
      </c>
      <c r="I84" s="50">
        <f t="shared" si="2"/>
        <v>28.2</v>
      </c>
    </row>
    <row r="85" customHeight="1" spans="1:9">
      <c r="A85" s="10"/>
      <c r="B85" s="20"/>
      <c r="C85" s="18"/>
      <c r="D85" s="19"/>
      <c r="E85" s="14"/>
      <c r="F85" s="15" t="s">
        <v>22</v>
      </c>
      <c r="G85" s="15">
        <v>4000</v>
      </c>
      <c r="H85" s="16">
        <v>0.0065</v>
      </c>
      <c r="I85" s="50">
        <f t="shared" si="2"/>
        <v>26</v>
      </c>
    </row>
    <row r="86" customHeight="1" spans="1:9">
      <c r="A86" s="10"/>
      <c r="B86" s="20"/>
      <c r="C86" s="18"/>
      <c r="D86" s="19"/>
      <c r="E86" s="14"/>
      <c r="F86" s="15" t="s">
        <v>23</v>
      </c>
      <c r="G86" s="15">
        <v>1000</v>
      </c>
      <c r="H86" s="16">
        <v>0.0052</v>
      </c>
      <c r="I86" s="50">
        <f t="shared" si="2"/>
        <v>5.2</v>
      </c>
    </row>
    <row r="87" customHeight="1" spans="1:9">
      <c r="A87" s="10"/>
      <c r="B87" s="17"/>
      <c r="C87" s="18"/>
      <c r="D87" s="19"/>
      <c r="E87" s="14"/>
      <c r="F87" s="14" t="s">
        <v>34</v>
      </c>
      <c r="G87" s="15">
        <v>1030</v>
      </c>
      <c r="H87" s="16">
        <v>0.144</v>
      </c>
      <c r="I87" s="50">
        <f t="shared" ref="I87:I118" si="3">G87*H87</f>
        <v>148.32</v>
      </c>
    </row>
    <row r="88" customHeight="1" spans="1:9">
      <c r="A88" s="10">
        <v>45876</v>
      </c>
      <c r="B88" s="10">
        <v>45889</v>
      </c>
      <c r="C88" s="12" t="s">
        <v>136</v>
      </c>
      <c r="D88" s="13" t="s">
        <v>137</v>
      </c>
      <c r="E88" s="14" t="s">
        <v>138</v>
      </c>
      <c r="F88" s="14" t="s">
        <v>21</v>
      </c>
      <c r="G88" s="15">
        <v>11900</v>
      </c>
      <c r="H88" s="16">
        <v>0.04</v>
      </c>
      <c r="I88" s="50">
        <f t="shared" si="3"/>
        <v>476</v>
      </c>
    </row>
    <row r="89" customHeight="1" spans="1:9">
      <c r="A89" s="10"/>
      <c r="B89" s="10"/>
      <c r="C89" s="18"/>
      <c r="D89" s="19"/>
      <c r="E89" s="14"/>
      <c r="F89" s="15" t="s">
        <v>14</v>
      </c>
      <c r="G89" s="15">
        <v>11900</v>
      </c>
      <c r="H89" s="16"/>
      <c r="I89" s="50">
        <f t="shared" si="3"/>
        <v>0</v>
      </c>
    </row>
    <row r="90" customHeight="1" spans="1:9">
      <c r="A90" s="10"/>
      <c r="B90" s="10"/>
      <c r="C90" s="18"/>
      <c r="D90" s="19"/>
      <c r="E90" s="14"/>
      <c r="F90" s="15" t="s">
        <v>33</v>
      </c>
      <c r="G90" s="15">
        <v>11900</v>
      </c>
      <c r="H90" s="16">
        <v>0.0282</v>
      </c>
      <c r="I90" s="50">
        <f t="shared" si="3"/>
        <v>335.58</v>
      </c>
    </row>
    <row r="91" customHeight="1" spans="1:9">
      <c r="A91" s="10"/>
      <c r="B91" s="10">
        <v>45890</v>
      </c>
      <c r="C91" s="18"/>
      <c r="D91" s="19"/>
      <c r="E91" s="14"/>
      <c r="F91" s="14" t="s">
        <v>103</v>
      </c>
      <c r="G91" s="15">
        <v>800</v>
      </c>
      <c r="H91" s="16">
        <v>0.144</v>
      </c>
      <c r="I91" s="50">
        <f t="shared" si="3"/>
        <v>115.2</v>
      </c>
    </row>
    <row r="92" customHeight="1" spans="1:9">
      <c r="A92" s="10"/>
      <c r="B92" s="10">
        <v>45882</v>
      </c>
      <c r="C92" s="18"/>
      <c r="D92" s="19"/>
      <c r="E92" s="14"/>
      <c r="F92" s="15" t="s">
        <v>22</v>
      </c>
      <c r="G92" s="15">
        <v>47600</v>
      </c>
      <c r="H92" s="16">
        <v>0.0065</v>
      </c>
      <c r="I92" s="50">
        <f t="shared" si="3"/>
        <v>309.4</v>
      </c>
    </row>
    <row r="93" customHeight="1" spans="1:9">
      <c r="A93" s="10"/>
      <c r="B93" s="10"/>
      <c r="C93" s="18"/>
      <c r="D93" s="19"/>
      <c r="E93" s="14"/>
      <c r="F93" s="15" t="s">
        <v>23</v>
      </c>
      <c r="G93" s="15">
        <v>11900</v>
      </c>
      <c r="H93" s="16">
        <v>0.0052</v>
      </c>
      <c r="I93" s="50">
        <f t="shared" si="3"/>
        <v>61.88</v>
      </c>
    </row>
    <row r="94" customHeight="1" spans="1:9">
      <c r="A94" s="10"/>
      <c r="B94" s="10">
        <v>45881</v>
      </c>
      <c r="C94" s="18"/>
      <c r="D94" s="19"/>
      <c r="E94" s="14"/>
      <c r="F94" s="14" t="s">
        <v>34</v>
      </c>
      <c r="G94" s="15">
        <v>12257</v>
      </c>
      <c r="H94" s="16">
        <v>0.144</v>
      </c>
      <c r="I94" s="50">
        <f t="shared" si="3"/>
        <v>1765.008</v>
      </c>
    </row>
    <row r="95" customHeight="1" spans="1:9">
      <c r="A95" s="10">
        <v>45877</v>
      </c>
      <c r="B95" s="32">
        <v>45890</v>
      </c>
      <c r="C95" s="24" t="s">
        <v>139</v>
      </c>
      <c r="D95" s="56" t="s">
        <v>140</v>
      </c>
      <c r="E95" s="14" t="s">
        <v>141</v>
      </c>
      <c r="F95" s="14" t="s">
        <v>21</v>
      </c>
      <c r="G95" s="15">
        <v>20000</v>
      </c>
      <c r="H95" s="57">
        <v>0.04</v>
      </c>
      <c r="I95" s="50">
        <f t="shared" si="3"/>
        <v>800</v>
      </c>
    </row>
    <row r="96" customHeight="1" spans="1:9">
      <c r="A96" s="10"/>
      <c r="B96" s="32"/>
      <c r="C96" s="28"/>
      <c r="D96" s="56"/>
      <c r="E96" s="14"/>
      <c r="F96" s="15" t="s">
        <v>14</v>
      </c>
      <c r="G96" s="15">
        <v>20000</v>
      </c>
      <c r="H96" s="58"/>
      <c r="I96" s="50">
        <f t="shared" si="3"/>
        <v>0</v>
      </c>
    </row>
    <row r="97" customHeight="1" spans="1:9">
      <c r="A97" s="10"/>
      <c r="B97" s="46">
        <v>45888</v>
      </c>
      <c r="C97" s="28"/>
      <c r="D97" s="56"/>
      <c r="E97" s="14"/>
      <c r="F97" s="15" t="s">
        <v>89</v>
      </c>
      <c r="G97" s="15">
        <v>80000</v>
      </c>
      <c r="H97" s="47">
        <v>0.0065</v>
      </c>
      <c r="I97" s="50">
        <f t="shared" si="3"/>
        <v>520</v>
      </c>
    </row>
    <row r="98" customHeight="1" spans="1:9">
      <c r="A98" s="10"/>
      <c r="B98" s="46">
        <v>45888</v>
      </c>
      <c r="C98" s="28"/>
      <c r="D98" s="56"/>
      <c r="E98" s="14"/>
      <c r="F98" s="15" t="s">
        <v>142</v>
      </c>
      <c r="G98" s="15">
        <v>21000</v>
      </c>
      <c r="H98" s="48">
        <v>0.097</v>
      </c>
      <c r="I98" s="50">
        <f t="shared" si="3"/>
        <v>2037</v>
      </c>
    </row>
    <row r="99" customHeight="1" spans="1:9">
      <c r="A99" s="10"/>
      <c r="B99" s="46">
        <v>45888</v>
      </c>
      <c r="C99" s="28"/>
      <c r="D99" s="56"/>
      <c r="E99" s="14"/>
      <c r="F99" s="14" t="s">
        <v>17</v>
      </c>
      <c r="G99" s="15">
        <v>20000</v>
      </c>
      <c r="H99" s="48">
        <v>0.023</v>
      </c>
      <c r="I99" s="50">
        <f t="shared" si="3"/>
        <v>460</v>
      </c>
    </row>
    <row r="100" customHeight="1" spans="1:9">
      <c r="A100" s="10"/>
      <c r="B100" s="32">
        <v>45890</v>
      </c>
      <c r="C100" s="28"/>
      <c r="D100" s="56"/>
      <c r="E100" s="14"/>
      <c r="F100" s="14" t="s">
        <v>143</v>
      </c>
      <c r="G100" s="15">
        <v>13944</v>
      </c>
      <c r="H100" s="57">
        <v>0.04</v>
      </c>
      <c r="I100" s="50">
        <f t="shared" si="3"/>
        <v>557.76</v>
      </c>
    </row>
    <row r="101" customHeight="1" spans="1:9">
      <c r="A101" s="10"/>
      <c r="B101" s="32"/>
      <c r="C101" s="28"/>
      <c r="D101" s="56"/>
      <c r="E101" s="14"/>
      <c r="F101" s="15" t="s">
        <v>144</v>
      </c>
      <c r="G101" s="15">
        <v>13944</v>
      </c>
      <c r="H101" s="58"/>
      <c r="I101" s="50">
        <f t="shared" si="3"/>
        <v>0</v>
      </c>
    </row>
    <row r="102" customHeight="1" spans="1:9">
      <c r="A102" s="10"/>
      <c r="B102" s="51">
        <v>45888</v>
      </c>
      <c r="C102" s="28"/>
      <c r="D102" s="56"/>
      <c r="E102" s="14"/>
      <c r="F102" s="15" t="s">
        <v>145</v>
      </c>
      <c r="G102" s="15">
        <v>53672</v>
      </c>
      <c r="H102" s="47">
        <v>0.0065</v>
      </c>
      <c r="I102" s="50">
        <f t="shared" si="3"/>
        <v>348.868</v>
      </c>
    </row>
    <row r="103" customHeight="1" spans="1:9">
      <c r="A103" s="10"/>
      <c r="B103" s="51">
        <v>45888</v>
      </c>
      <c r="C103" s="28"/>
      <c r="D103" s="56"/>
      <c r="E103" s="14"/>
      <c r="F103" s="15" t="s">
        <v>146</v>
      </c>
      <c r="G103" s="59">
        <v>14362</v>
      </c>
      <c r="H103" s="48">
        <v>0.097</v>
      </c>
      <c r="I103" s="50">
        <f t="shared" si="3"/>
        <v>1393.114</v>
      </c>
    </row>
    <row r="104" customHeight="1" spans="1:9">
      <c r="A104" s="10"/>
      <c r="B104" s="51">
        <v>45888</v>
      </c>
      <c r="C104" s="28"/>
      <c r="D104" s="56"/>
      <c r="E104" s="14"/>
      <c r="F104" s="14" t="s">
        <v>147</v>
      </c>
      <c r="G104" s="15">
        <v>13418</v>
      </c>
      <c r="H104" s="48">
        <v>0.023</v>
      </c>
      <c r="I104" s="50">
        <f t="shared" si="3"/>
        <v>308.614</v>
      </c>
    </row>
    <row r="105" customHeight="1" spans="1:9">
      <c r="A105" s="10"/>
      <c r="B105" s="39">
        <v>45887</v>
      </c>
      <c r="C105" s="28"/>
      <c r="D105" s="56"/>
      <c r="E105" s="14"/>
      <c r="F105" s="15" t="s">
        <v>148</v>
      </c>
      <c r="G105" s="15">
        <v>2104</v>
      </c>
      <c r="H105" s="47">
        <v>0.0065</v>
      </c>
      <c r="I105" s="50">
        <f t="shared" si="3"/>
        <v>13.676</v>
      </c>
    </row>
    <row r="106" customHeight="1" spans="1:9">
      <c r="A106" s="10"/>
      <c r="B106" s="40"/>
      <c r="C106" s="28"/>
      <c r="D106" s="56"/>
      <c r="E106" s="14"/>
      <c r="F106" s="15" t="s">
        <v>149</v>
      </c>
      <c r="G106" s="15">
        <v>526</v>
      </c>
      <c r="H106" s="47">
        <v>0.023</v>
      </c>
      <c r="I106" s="50">
        <f t="shared" si="3"/>
        <v>12.098</v>
      </c>
    </row>
    <row r="107" customHeight="1" spans="1:9">
      <c r="A107" s="10">
        <v>45882</v>
      </c>
      <c r="B107" s="38">
        <v>45889</v>
      </c>
      <c r="C107" s="33" t="s">
        <v>150</v>
      </c>
      <c r="D107" s="13" t="s">
        <v>151</v>
      </c>
      <c r="E107" s="14" t="s">
        <v>152</v>
      </c>
      <c r="F107" s="14" t="s">
        <v>21</v>
      </c>
      <c r="G107" s="15">
        <v>16000</v>
      </c>
      <c r="H107" s="57">
        <v>0.04</v>
      </c>
      <c r="I107" s="50">
        <f t="shared" si="3"/>
        <v>640</v>
      </c>
    </row>
    <row r="108" customHeight="1" spans="1:9">
      <c r="A108" s="10"/>
      <c r="B108" s="39"/>
      <c r="C108" s="35"/>
      <c r="D108" s="13"/>
      <c r="E108" s="14"/>
      <c r="F108" s="15" t="s">
        <v>14</v>
      </c>
      <c r="G108" s="15">
        <v>16000</v>
      </c>
      <c r="H108" s="58"/>
      <c r="I108" s="50">
        <f t="shared" si="3"/>
        <v>0</v>
      </c>
    </row>
    <row r="109" customHeight="1" spans="1:9">
      <c r="A109" s="10"/>
      <c r="B109" s="39"/>
      <c r="C109" s="35"/>
      <c r="D109" s="13"/>
      <c r="E109" s="14"/>
      <c r="F109" s="14" t="s">
        <v>153</v>
      </c>
      <c r="G109" s="15">
        <v>324</v>
      </c>
      <c r="H109" s="52">
        <v>0.042</v>
      </c>
      <c r="I109" s="50">
        <f t="shared" si="3"/>
        <v>13.608</v>
      </c>
    </row>
    <row r="110" customHeight="1" spans="1:9">
      <c r="A110" s="10"/>
      <c r="B110" s="39"/>
      <c r="C110" s="35"/>
      <c r="D110" s="13"/>
      <c r="E110" s="14"/>
      <c r="F110" s="14" t="s">
        <v>154</v>
      </c>
      <c r="G110" s="15">
        <v>384</v>
      </c>
      <c r="H110" s="52">
        <v>0.042</v>
      </c>
      <c r="I110" s="50">
        <f t="shared" si="3"/>
        <v>16.128</v>
      </c>
    </row>
    <row r="111" customHeight="1" spans="1:9">
      <c r="A111" s="10"/>
      <c r="B111" s="46">
        <v>45888</v>
      </c>
      <c r="C111" s="35"/>
      <c r="D111" s="13"/>
      <c r="E111" s="14"/>
      <c r="F111" s="15" t="s">
        <v>89</v>
      </c>
      <c r="G111" s="15">
        <f>16000*4</f>
        <v>64000</v>
      </c>
      <c r="H111" s="47">
        <v>0.0065</v>
      </c>
      <c r="I111" s="50">
        <f t="shared" si="3"/>
        <v>416</v>
      </c>
    </row>
    <row r="112" customHeight="1" spans="1:9">
      <c r="A112" s="10"/>
      <c r="B112" s="36">
        <v>45888</v>
      </c>
      <c r="C112" s="35"/>
      <c r="D112" s="13"/>
      <c r="E112" s="14"/>
      <c r="F112" s="15" t="s">
        <v>155</v>
      </c>
      <c r="G112" s="15">
        <f>16000*1.04</f>
        <v>16640</v>
      </c>
      <c r="H112" s="48">
        <v>0.097</v>
      </c>
      <c r="I112" s="50">
        <f t="shared" si="3"/>
        <v>1614.08</v>
      </c>
    </row>
    <row r="113" customHeight="1" spans="1:9">
      <c r="A113" s="10"/>
      <c r="B113" s="51">
        <v>45888</v>
      </c>
      <c r="C113" s="35"/>
      <c r="D113" s="13"/>
      <c r="E113" s="14"/>
      <c r="F113" s="14" t="s">
        <v>17</v>
      </c>
      <c r="G113" s="15">
        <v>16000</v>
      </c>
      <c r="H113" s="48">
        <v>0.023</v>
      </c>
      <c r="I113" s="50">
        <f t="shared" si="3"/>
        <v>368</v>
      </c>
    </row>
    <row r="114" customHeight="1" spans="1:9">
      <c r="A114" s="10">
        <v>45873</v>
      </c>
      <c r="B114" s="32">
        <v>45894</v>
      </c>
      <c r="C114" s="33">
        <v>85965</v>
      </c>
      <c r="D114" s="13" t="s">
        <v>156</v>
      </c>
      <c r="E114" s="14" t="s">
        <v>157</v>
      </c>
      <c r="F114" s="14" t="s">
        <v>21</v>
      </c>
      <c r="G114" s="15">
        <v>25000</v>
      </c>
      <c r="H114" s="60">
        <v>0.04</v>
      </c>
      <c r="I114" s="50">
        <f t="shared" si="3"/>
        <v>1000</v>
      </c>
    </row>
    <row r="115" customHeight="1" spans="1:9">
      <c r="A115" s="10"/>
      <c r="B115" s="32"/>
      <c r="C115" s="35"/>
      <c r="D115" s="13"/>
      <c r="E115" s="14"/>
      <c r="F115" s="15" t="s">
        <v>14</v>
      </c>
      <c r="G115" s="15">
        <v>25000</v>
      </c>
      <c r="H115" s="52"/>
      <c r="I115" s="50">
        <f t="shared" si="3"/>
        <v>0</v>
      </c>
    </row>
    <row r="116" customHeight="1" spans="1:9">
      <c r="A116" s="10"/>
      <c r="B116" s="32">
        <v>45888</v>
      </c>
      <c r="C116" s="35"/>
      <c r="D116" s="13"/>
      <c r="E116" s="14"/>
      <c r="F116" s="15" t="s">
        <v>89</v>
      </c>
      <c r="G116" s="15">
        <f>25000*4</f>
        <v>100000</v>
      </c>
      <c r="H116" s="16">
        <v>0.0065</v>
      </c>
      <c r="I116" s="50">
        <f t="shared" si="3"/>
        <v>650</v>
      </c>
    </row>
    <row r="117" customHeight="1" spans="1:9">
      <c r="A117" s="10"/>
      <c r="B117" s="31">
        <v>45881</v>
      </c>
      <c r="C117" s="35"/>
      <c r="D117" s="13"/>
      <c r="E117" s="14"/>
      <c r="F117" s="15" t="s">
        <v>117</v>
      </c>
      <c r="G117" s="15">
        <f>25000*1.03</f>
        <v>25750</v>
      </c>
      <c r="H117" s="55">
        <v>0.097</v>
      </c>
      <c r="I117" s="50">
        <f t="shared" si="3"/>
        <v>2497.75</v>
      </c>
    </row>
    <row r="118" customHeight="1" spans="1:9">
      <c r="A118" s="10"/>
      <c r="B118" s="10">
        <v>45878</v>
      </c>
      <c r="C118" s="35"/>
      <c r="D118" s="13"/>
      <c r="E118" s="14"/>
      <c r="F118" s="14" t="s">
        <v>17</v>
      </c>
      <c r="G118" s="15">
        <v>25000</v>
      </c>
      <c r="H118" s="55">
        <v>0.023</v>
      </c>
      <c r="I118" s="50">
        <f t="shared" si="3"/>
        <v>575</v>
      </c>
    </row>
    <row r="119" customHeight="1" spans="1:9">
      <c r="A119" s="10">
        <v>45875</v>
      </c>
      <c r="B119" s="10">
        <v>45894</v>
      </c>
      <c r="C119" s="12" t="s">
        <v>158</v>
      </c>
      <c r="D119" s="13" t="s">
        <v>159</v>
      </c>
      <c r="E119" s="14" t="s">
        <v>160</v>
      </c>
      <c r="F119" s="14" t="s">
        <v>21</v>
      </c>
      <c r="G119" s="15">
        <v>35000</v>
      </c>
      <c r="H119" s="16">
        <v>0.05</v>
      </c>
      <c r="I119" s="50">
        <f t="shared" ref="I119:I139" si="4">G119*H119</f>
        <v>1750</v>
      </c>
    </row>
    <row r="120" customHeight="1" spans="1:9">
      <c r="A120" s="10"/>
      <c r="B120" s="10"/>
      <c r="C120" s="18"/>
      <c r="D120" s="19"/>
      <c r="E120" s="14"/>
      <c r="F120" s="15" t="s">
        <v>14</v>
      </c>
      <c r="G120" s="15">
        <v>35000</v>
      </c>
      <c r="H120" s="16"/>
      <c r="I120" s="50">
        <f t="shared" si="4"/>
        <v>0</v>
      </c>
    </row>
    <row r="121" customHeight="1" spans="1:9">
      <c r="A121" s="10"/>
      <c r="B121" s="11">
        <v>45882</v>
      </c>
      <c r="C121" s="18"/>
      <c r="D121" s="19"/>
      <c r="E121" s="14"/>
      <c r="F121" s="15" t="s">
        <v>22</v>
      </c>
      <c r="G121" s="15">
        <f>35000*4</f>
        <v>140000</v>
      </c>
      <c r="H121" s="16">
        <v>0.0072</v>
      </c>
      <c r="I121" s="50">
        <f t="shared" si="4"/>
        <v>1008</v>
      </c>
    </row>
    <row r="122" customHeight="1" spans="1:9">
      <c r="A122" s="10"/>
      <c r="B122" s="17"/>
      <c r="C122" s="18"/>
      <c r="D122" s="19"/>
      <c r="E122" s="14"/>
      <c r="F122" s="15" t="s">
        <v>23</v>
      </c>
      <c r="G122" s="15">
        <v>35000</v>
      </c>
      <c r="H122" s="16">
        <v>0.0052</v>
      </c>
      <c r="I122" s="50">
        <f t="shared" si="4"/>
        <v>182</v>
      </c>
    </row>
    <row r="123" customHeight="1" spans="1:9">
      <c r="A123" s="10"/>
      <c r="B123" s="10">
        <v>45879</v>
      </c>
      <c r="C123" s="18"/>
      <c r="D123" s="19"/>
      <c r="E123" s="14"/>
      <c r="F123" s="14" t="s">
        <v>161</v>
      </c>
      <c r="G123" s="15">
        <f>35000*1.03</f>
        <v>36050</v>
      </c>
      <c r="H123" s="16">
        <v>0.16</v>
      </c>
      <c r="I123" s="50">
        <f t="shared" si="4"/>
        <v>5768</v>
      </c>
    </row>
    <row r="124" customHeight="1" spans="1:9">
      <c r="A124" s="10">
        <v>45883</v>
      </c>
      <c r="B124" s="10">
        <v>45894</v>
      </c>
      <c r="C124" s="12" t="s">
        <v>162</v>
      </c>
      <c r="D124" s="13" t="s">
        <v>163</v>
      </c>
      <c r="E124" s="14" t="s">
        <v>164</v>
      </c>
      <c r="F124" s="14" t="s">
        <v>81</v>
      </c>
      <c r="G124" s="15">
        <v>539</v>
      </c>
      <c r="H124" s="61">
        <v>0.042</v>
      </c>
      <c r="I124" s="50">
        <f t="shared" si="4"/>
        <v>22.638</v>
      </c>
    </row>
    <row r="125" customHeight="1" spans="1:9">
      <c r="A125" s="10">
        <v>45883</v>
      </c>
      <c r="B125" s="11">
        <v>45894</v>
      </c>
      <c r="C125" s="12" t="s">
        <v>165</v>
      </c>
      <c r="D125" s="13" t="s">
        <v>166</v>
      </c>
      <c r="E125" s="14" t="s">
        <v>167</v>
      </c>
      <c r="F125" s="14" t="s">
        <v>21</v>
      </c>
      <c r="G125" s="15">
        <v>5000</v>
      </c>
      <c r="H125" s="16">
        <v>0.04</v>
      </c>
      <c r="I125" s="50">
        <f t="shared" si="4"/>
        <v>200</v>
      </c>
    </row>
    <row r="126" customHeight="1" spans="1:9">
      <c r="A126" s="10"/>
      <c r="B126" s="20"/>
      <c r="C126" s="18"/>
      <c r="D126" s="19"/>
      <c r="E126" s="14"/>
      <c r="F126" s="15" t="s">
        <v>14</v>
      </c>
      <c r="G126" s="15">
        <v>5000</v>
      </c>
      <c r="H126" s="16"/>
      <c r="I126" s="50">
        <f t="shared" si="4"/>
        <v>0</v>
      </c>
    </row>
    <row r="127" customHeight="1" spans="1:9">
      <c r="A127" s="10"/>
      <c r="B127" s="20"/>
      <c r="C127" s="18"/>
      <c r="D127" s="19"/>
      <c r="E127" s="14"/>
      <c r="F127" s="15" t="s">
        <v>33</v>
      </c>
      <c r="G127" s="15">
        <v>5000</v>
      </c>
      <c r="H127" s="16">
        <v>0.0282</v>
      </c>
      <c r="I127" s="50">
        <f t="shared" si="4"/>
        <v>141</v>
      </c>
    </row>
    <row r="128" customHeight="1" spans="1:9">
      <c r="A128" s="10"/>
      <c r="B128" s="10">
        <v>45889</v>
      </c>
      <c r="C128" s="18"/>
      <c r="D128" s="19"/>
      <c r="E128" s="14"/>
      <c r="F128" s="15" t="s">
        <v>22</v>
      </c>
      <c r="G128" s="15">
        <f>5000*4</f>
        <v>20000</v>
      </c>
      <c r="H128" s="16">
        <v>0.0065</v>
      </c>
      <c r="I128" s="50">
        <f t="shared" si="4"/>
        <v>130</v>
      </c>
    </row>
    <row r="129" customHeight="1" spans="1:9">
      <c r="A129" s="10"/>
      <c r="B129" s="10"/>
      <c r="C129" s="18"/>
      <c r="D129" s="19"/>
      <c r="E129" s="14"/>
      <c r="F129" s="15" t="s">
        <v>23</v>
      </c>
      <c r="G129" s="15">
        <v>5000</v>
      </c>
      <c r="H129" s="16">
        <v>0.0052</v>
      </c>
      <c r="I129" s="50">
        <f t="shared" si="4"/>
        <v>26</v>
      </c>
    </row>
    <row r="130" customHeight="1" spans="1:9">
      <c r="A130" s="10"/>
      <c r="B130" s="10">
        <v>45887</v>
      </c>
      <c r="C130" s="18"/>
      <c r="D130" s="19"/>
      <c r="E130" s="14"/>
      <c r="F130" s="14" t="s">
        <v>34</v>
      </c>
      <c r="G130" s="15">
        <f>5000*1.03</f>
        <v>5150</v>
      </c>
      <c r="H130" s="16">
        <v>0.144</v>
      </c>
      <c r="I130" s="50">
        <f t="shared" si="4"/>
        <v>741.6</v>
      </c>
    </row>
    <row r="131" customHeight="1" spans="1:9">
      <c r="A131" s="10">
        <v>45888</v>
      </c>
      <c r="B131" s="11">
        <v>45894</v>
      </c>
      <c r="C131" s="12" t="s">
        <v>74</v>
      </c>
      <c r="D131" s="13" t="s">
        <v>168</v>
      </c>
      <c r="E131" s="14" t="s">
        <v>169</v>
      </c>
      <c r="F131" s="14" t="s">
        <v>21</v>
      </c>
      <c r="G131" s="15">
        <v>980</v>
      </c>
      <c r="H131" s="62">
        <v>0.05</v>
      </c>
      <c r="I131" s="50">
        <f t="shared" si="4"/>
        <v>49</v>
      </c>
    </row>
    <row r="132" customHeight="1" spans="1:9">
      <c r="A132" s="10"/>
      <c r="B132" s="20"/>
      <c r="C132" s="12"/>
      <c r="D132" s="19"/>
      <c r="E132" s="14"/>
      <c r="F132" s="15" t="s">
        <v>14</v>
      </c>
      <c r="G132" s="15">
        <v>980</v>
      </c>
      <c r="H132" s="61"/>
      <c r="I132" s="50">
        <f t="shared" si="4"/>
        <v>0</v>
      </c>
    </row>
    <row r="133" customHeight="1" spans="1:9">
      <c r="A133" s="10"/>
      <c r="B133" s="17"/>
      <c r="C133" s="18"/>
      <c r="D133" s="19"/>
      <c r="E133" s="14"/>
      <c r="F133" s="14" t="s">
        <v>103</v>
      </c>
      <c r="G133" s="15">
        <v>135</v>
      </c>
      <c r="H133" s="15">
        <v>0.15</v>
      </c>
      <c r="I133" s="50">
        <f t="shared" si="4"/>
        <v>20.25</v>
      </c>
    </row>
    <row r="134" customHeight="1" spans="1:9">
      <c r="A134" s="10">
        <v>45883</v>
      </c>
      <c r="B134" s="11">
        <v>45895</v>
      </c>
      <c r="C134" s="12" t="s">
        <v>170</v>
      </c>
      <c r="D134" s="13" t="s">
        <v>171</v>
      </c>
      <c r="E134" s="14" t="s">
        <v>172</v>
      </c>
      <c r="F134" s="14" t="s">
        <v>21</v>
      </c>
      <c r="G134" s="15">
        <v>5000</v>
      </c>
      <c r="H134" s="16">
        <v>0.04</v>
      </c>
      <c r="I134" s="50">
        <f t="shared" si="4"/>
        <v>200</v>
      </c>
    </row>
    <row r="135" customHeight="1" spans="1:9">
      <c r="A135" s="10"/>
      <c r="B135" s="20"/>
      <c r="C135" s="18"/>
      <c r="D135" s="13"/>
      <c r="E135" s="14"/>
      <c r="F135" s="15" t="s">
        <v>14</v>
      </c>
      <c r="G135" s="15">
        <v>5000</v>
      </c>
      <c r="H135" s="16"/>
      <c r="I135" s="50">
        <f t="shared" si="4"/>
        <v>0</v>
      </c>
    </row>
    <row r="136" customHeight="1" spans="1:9">
      <c r="A136" s="10"/>
      <c r="B136" s="20"/>
      <c r="C136" s="18"/>
      <c r="D136" s="13"/>
      <c r="E136" s="14"/>
      <c r="F136" s="15" t="s">
        <v>33</v>
      </c>
      <c r="G136" s="15">
        <v>5000</v>
      </c>
      <c r="H136" s="16">
        <v>0.0282</v>
      </c>
      <c r="I136" s="50">
        <f t="shared" si="4"/>
        <v>141</v>
      </c>
    </row>
    <row r="137" customHeight="1" spans="1:9">
      <c r="A137" s="10"/>
      <c r="B137" s="10">
        <v>45889</v>
      </c>
      <c r="C137" s="18"/>
      <c r="D137" s="13"/>
      <c r="E137" s="14"/>
      <c r="F137" s="15" t="s">
        <v>22</v>
      </c>
      <c r="G137" s="15">
        <f>5000*4</f>
        <v>20000</v>
      </c>
      <c r="H137" s="16">
        <v>0.0065</v>
      </c>
      <c r="I137" s="50">
        <f t="shared" si="4"/>
        <v>130</v>
      </c>
    </row>
    <row r="138" customHeight="1" spans="1:9">
      <c r="A138" s="10"/>
      <c r="B138" s="10"/>
      <c r="C138" s="18"/>
      <c r="D138" s="13"/>
      <c r="E138" s="14"/>
      <c r="F138" s="15" t="s">
        <v>23</v>
      </c>
      <c r="G138" s="15">
        <v>5000</v>
      </c>
      <c r="H138" s="16">
        <v>0.0052</v>
      </c>
      <c r="I138" s="50">
        <f t="shared" si="4"/>
        <v>26</v>
      </c>
    </row>
    <row r="139" customHeight="1" spans="1:9">
      <c r="A139" s="10"/>
      <c r="B139" s="10">
        <v>45887</v>
      </c>
      <c r="C139" s="18"/>
      <c r="D139" s="13"/>
      <c r="E139" s="14"/>
      <c r="F139" s="14" t="s">
        <v>34</v>
      </c>
      <c r="G139" s="15">
        <f>5000*1.03</f>
        <v>5150</v>
      </c>
      <c r="H139" s="16">
        <v>0.144</v>
      </c>
      <c r="I139" s="50">
        <f t="shared" si="4"/>
        <v>741.6</v>
      </c>
    </row>
    <row r="140" customHeight="1" spans="9:9">
      <c r="I140" s="63">
        <f>SUM(I3:I139)</f>
        <v>69312.2998</v>
      </c>
    </row>
  </sheetData>
  <autoFilter xmlns:etc="http://www.wps.cn/officeDocument/2017/etCustomData" ref="B1:I140" etc:filterBottomFollowUsedRange="0">
    <extLst/>
  </autoFilter>
  <mergeCells count="151">
    <mergeCell ref="A1:I1"/>
    <mergeCell ref="A3:A13"/>
    <mergeCell ref="A14:A19"/>
    <mergeCell ref="A20:A24"/>
    <mergeCell ref="A25:A30"/>
    <mergeCell ref="A31:A35"/>
    <mergeCell ref="A37:A39"/>
    <mergeCell ref="A40:A44"/>
    <mergeCell ref="A45:A52"/>
    <mergeCell ref="A53:A55"/>
    <mergeCell ref="A56:A58"/>
    <mergeCell ref="A61:A65"/>
    <mergeCell ref="A66:A71"/>
    <mergeCell ref="A72:A73"/>
    <mergeCell ref="A76:A81"/>
    <mergeCell ref="A82:A87"/>
    <mergeCell ref="A88:A94"/>
    <mergeCell ref="A95:A106"/>
    <mergeCell ref="A107:A113"/>
    <mergeCell ref="A114:A118"/>
    <mergeCell ref="A119:A123"/>
    <mergeCell ref="A125:A130"/>
    <mergeCell ref="A131:A133"/>
    <mergeCell ref="A134:A139"/>
    <mergeCell ref="B3:B4"/>
    <mergeCell ref="B5:B6"/>
    <mergeCell ref="B7:B8"/>
    <mergeCell ref="B14:B15"/>
    <mergeCell ref="B17:B19"/>
    <mergeCell ref="B20:B21"/>
    <mergeCell ref="B22:B23"/>
    <mergeCell ref="B25:B27"/>
    <mergeCell ref="B28:B29"/>
    <mergeCell ref="B31:B32"/>
    <mergeCell ref="B40:B41"/>
    <mergeCell ref="B42:B44"/>
    <mergeCell ref="B45:B46"/>
    <mergeCell ref="B47:B48"/>
    <mergeCell ref="B49:B50"/>
    <mergeCell ref="B51:B52"/>
    <mergeCell ref="B53:B55"/>
    <mergeCell ref="B61:B62"/>
    <mergeCell ref="B66:B68"/>
    <mergeCell ref="B69:B70"/>
    <mergeCell ref="B72:B73"/>
    <mergeCell ref="B76:B81"/>
    <mergeCell ref="B82:B87"/>
    <mergeCell ref="B88:B90"/>
    <mergeCell ref="B92:B93"/>
    <mergeCell ref="B95:B96"/>
    <mergeCell ref="B100:B101"/>
    <mergeCell ref="B105:B106"/>
    <mergeCell ref="B107:B110"/>
    <mergeCell ref="B114:B115"/>
    <mergeCell ref="B119:B120"/>
    <mergeCell ref="B121:B122"/>
    <mergeCell ref="B125:B127"/>
    <mergeCell ref="B128:B129"/>
    <mergeCell ref="B131:B133"/>
    <mergeCell ref="B134:B136"/>
    <mergeCell ref="B137:B138"/>
    <mergeCell ref="C3:C13"/>
    <mergeCell ref="C14:C19"/>
    <mergeCell ref="C20:C24"/>
    <mergeCell ref="C25:C30"/>
    <mergeCell ref="C31:C35"/>
    <mergeCell ref="C37:C39"/>
    <mergeCell ref="C40:C44"/>
    <mergeCell ref="C45:C52"/>
    <mergeCell ref="C53:C55"/>
    <mergeCell ref="C56:C58"/>
    <mergeCell ref="C61:C65"/>
    <mergeCell ref="C66:C71"/>
    <mergeCell ref="C72:C73"/>
    <mergeCell ref="C76:C81"/>
    <mergeCell ref="C82:C87"/>
    <mergeCell ref="C88:C94"/>
    <mergeCell ref="C95:C106"/>
    <mergeCell ref="C107:C113"/>
    <mergeCell ref="C114:C118"/>
    <mergeCell ref="C119:C123"/>
    <mergeCell ref="C125:C130"/>
    <mergeCell ref="C131:C133"/>
    <mergeCell ref="C134:C139"/>
    <mergeCell ref="D3:D13"/>
    <mergeCell ref="D14:D19"/>
    <mergeCell ref="D20:D24"/>
    <mergeCell ref="D25:D30"/>
    <mergeCell ref="D31:D35"/>
    <mergeCell ref="D37:D39"/>
    <mergeCell ref="D40:D44"/>
    <mergeCell ref="D45:D52"/>
    <mergeCell ref="D53:D55"/>
    <mergeCell ref="D56:D58"/>
    <mergeCell ref="D61:D65"/>
    <mergeCell ref="D66:D71"/>
    <mergeCell ref="D72:D73"/>
    <mergeCell ref="D76:D81"/>
    <mergeCell ref="D82:D87"/>
    <mergeCell ref="D88:D94"/>
    <mergeCell ref="D95:D106"/>
    <mergeCell ref="D107:D113"/>
    <mergeCell ref="D114:D118"/>
    <mergeCell ref="D119:D123"/>
    <mergeCell ref="D125:D130"/>
    <mergeCell ref="D131:D133"/>
    <mergeCell ref="D134:D139"/>
    <mergeCell ref="E3:E13"/>
    <mergeCell ref="E14:E19"/>
    <mergeCell ref="E20:E24"/>
    <mergeCell ref="E25:E30"/>
    <mergeCell ref="E31:E35"/>
    <mergeCell ref="E37:E39"/>
    <mergeCell ref="E40:E44"/>
    <mergeCell ref="E45:E52"/>
    <mergeCell ref="E53:E55"/>
    <mergeCell ref="E56:E58"/>
    <mergeCell ref="E61:E65"/>
    <mergeCell ref="E66:E71"/>
    <mergeCell ref="E72:E73"/>
    <mergeCell ref="E76:E81"/>
    <mergeCell ref="E82:E87"/>
    <mergeCell ref="E88:E94"/>
    <mergeCell ref="E95:E106"/>
    <mergeCell ref="E107:E113"/>
    <mergeCell ref="E114:E118"/>
    <mergeCell ref="E119:E123"/>
    <mergeCell ref="E125:E130"/>
    <mergeCell ref="E131:E133"/>
    <mergeCell ref="E134:E139"/>
    <mergeCell ref="H3:H4"/>
    <mergeCell ref="H5:H6"/>
    <mergeCell ref="H7:H8"/>
    <mergeCell ref="H22:H23"/>
    <mergeCell ref="H25:H26"/>
    <mergeCell ref="H31:H32"/>
    <mergeCell ref="H40:H41"/>
    <mergeCell ref="H45:H46"/>
    <mergeCell ref="H61:H62"/>
    <mergeCell ref="H66:H67"/>
    <mergeCell ref="H76:H77"/>
    <mergeCell ref="H82:H83"/>
    <mergeCell ref="H88:H89"/>
    <mergeCell ref="H95:H96"/>
    <mergeCell ref="H100:H101"/>
    <mergeCell ref="H107:H108"/>
    <mergeCell ref="H114:H115"/>
    <mergeCell ref="H119:H120"/>
    <mergeCell ref="H125:H126"/>
    <mergeCell ref="H131:H132"/>
    <mergeCell ref="H134:H1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国内做货-人民币</vt:lpstr>
      <vt:lpstr>国外做货-美金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2025-09-10T02:14:56Z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213663926A4F49FA831613D7D0AFBCBA_13</vt:lpwstr>
  </property>
</Properties>
</file>