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丰盛源" sheetId="28" r:id="rId1"/>
    <sheet name="圣琪" sheetId="25" r:id="rId2"/>
    <sheet name="通辉" sheetId="29" r:id="rId3"/>
    <sheet name="正信" sheetId="21" r:id="rId4"/>
    <sheet name="北京公司" sheetId="30" r:id="rId5"/>
  </sheets>
  <definedNames>
    <definedName name="_xlnm._FilterDatabase" localSheetId="0" hidden="1">丰盛源!$A$1:$H$249</definedName>
    <definedName name="_xlnm._FilterDatabase" localSheetId="1" hidden="1">圣琪!$A$1:$H$18</definedName>
    <definedName name="_xlnm._FilterDatabase" localSheetId="2" hidden="1">通辉!$A$1:$H$23</definedName>
    <definedName name="_xlnm._FilterDatabase" localSheetId="3" hidden="1">正信!$A$1:$H$8</definedName>
    <definedName name="_xlnm._FilterDatabase" localSheetId="4" hidden="1">北京公司!$A$1:$H$4</definedName>
    <definedName name="_xlnm.Print_Area" localSheetId="3">正信!$A$1:$H$2</definedName>
    <definedName name="_xlnm.Print_Area" localSheetId="1">圣琪!$A$1:$H$2</definedName>
    <definedName name="_xlnm.Print_Area" localSheetId="0">丰盛源!$A$1:$H$2</definedName>
    <definedName name="_xlnm.Print_Area" localSheetId="2">通辉!$A$1:$H$2</definedName>
    <definedName name="_xlnm.Print_Area" localSheetId="4">北京公司!$A$1:$H$2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<sst xmlns="http://schemas.openxmlformats.org/spreadsheetml/2006/main" count="455" uniqueCount="146">
  <si>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</si>
  <si>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</si>
  <si>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</si>
  <si>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</si>
  <si>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</si>
  <si>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</si>
  <si>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</si>
  <si>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</si>
  <si>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</si>
  <si>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79925
80520
80521</t>
  </si>
  <si>
    <t>RBSKJSD0051
工厂：丰盛源</t>
  </si>
  <si>
    <t>7123-693-712/902
Made in China 女套衫</t>
  </si>
  <si>
    <t>白色吊牌HPBCRFI001-60*95mm-RFID LOGO</t>
  </si>
  <si>
    <t>配比装胶带贴纸  BKSKR24014</t>
  </si>
  <si>
    <t>黑色 吊绳 MRBCGEN004-320*1.5mm</t>
  </si>
  <si>
    <t>白色织标WLBCGEN017（05B）-65*19mm</t>
  </si>
  <si>
    <t>白色缎带洗标CLBCGEN003*4页-60*25mm（加页码）</t>
  </si>
  <si>
    <t>BKKBXM24002 空白标（60*25mm）</t>
  </si>
  <si>
    <t>白色缎带芯片洗标CLBCRFI001-60*25mm-RFID</t>
  </si>
  <si>
    <t>RBSKJSD0074
工厂：丰盛源</t>
  </si>
  <si>
    <t>7123-693-712/902
Made in China 女套衫 翻单1</t>
  </si>
  <si>
    <t>RBSKJSD0093
工厂：丰盛源</t>
  </si>
  <si>
    <t>7123-693-712
Made in China 女套衫 翻单2</t>
  </si>
  <si>
    <t>RBSKJSD00105
工厂：丰盛源</t>
  </si>
  <si>
    <t>7123-693-712
Made in China 女套衫 翻单3</t>
  </si>
  <si>
    <t>RBSKJSD0061
工厂：正信</t>
  </si>
  <si>
    <t>7256-693-500/712
Made in China 女套衫 翻单2</t>
  </si>
  <si>
    <t>价格贴：红 BKSKR24002 蓝 BKSKR24001</t>
  </si>
  <si>
    <t>白色缎带洗标CLBCGEN003*5页-60*25mm（加页码）</t>
  </si>
  <si>
    <t>80373
80374</t>
  </si>
  <si>
    <t>RBSKJSD0046
工厂：正信</t>
  </si>
  <si>
    <t>6985-693-400/802
Made in China 女开衫 翻单2</t>
  </si>
  <si>
    <t>价格贴：黑 BKSKR24003</t>
  </si>
  <si>
    <t>RBSKJSD0047
工厂：正信</t>
  </si>
  <si>
    <t>6985-693-400/802
Made in China 女开衫 翻单3</t>
  </si>
  <si>
    <t>80716
80719
80933</t>
  </si>
  <si>
    <t>RBSKJSD0052
工厂：正信</t>
  </si>
  <si>
    <t>6985-693-902
Made in China 女开衫 翻单4</t>
  </si>
  <si>
    <t>RBSKJSD0062
工厂：正信</t>
  </si>
  <si>
    <t>6985-693-400/802/902
Made in China 女开衫 翻单5</t>
  </si>
  <si>
    <t>RBSKJSD0067
工厂：正信</t>
  </si>
  <si>
    <t>6985-693-400/802/902
Made in China 女开衫 翻单6</t>
  </si>
  <si>
    <t>RBSKJSD0078
工厂：正信</t>
  </si>
  <si>
    <t>6985-693-400/802/902
Made in China 女开衫 翻单7</t>
  </si>
  <si>
    <t>82387
82388</t>
  </si>
  <si>
    <t>RBSKJSD0084
工厂：正信</t>
  </si>
  <si>
    <t>6985-693-605
Made in China 女开衫 翻单8</t>
  </si>
  <si>
    <t>80379
80380</t>
  </si>
  <si>
    <t>RBSKJSD0044
工厂:淮北景悦</t>
  </si>
  <si>
    <t>7108-693-754/802
Made in China 女上装 翻单2</t>
  </si>
  <si>
    <t>RBSKJSD0073
工厂:淮北景悦</t>
  </si>
  <si>
    <t>7108-693-754/802
Made in China 女上装 翻单3</t>
  </si>
  <si>
    <t>79183
79879
79878</t>
  </si>
  <si>
    <t>RBSKJSD0038
工厂：通辉</t>
  </si>
  <si>
    <t>5698-693-400/800
Made in China 女长裙</t>
  </si>
  <si>
    <t>白色缎带洗标CLBCGEN003*6页-60*25mm（加页码）</t>
  </si>
  <si>
    <t>RBSKJSD0055
工厂：通辉</t>
  </si>
  <si>
    <t>5698-693-800
Made in China 女长裙 翻单1</t>
  </si>
  <si>
    <t>81049
81050</t>
  </si>
  <si>
    <t>RBSKJSD0063
工厂：通辉</t>
  </si>
  <si>
    <t>7262-693-500/802
Made in China 女开衫</t>
  </si>
  <si>
    <t>81471
81472</t>
  </si>
  <si>
    <t>RBSKJSD0068
工厂：通辉</t>
  </si>
  <si>
    <t>7262-693-605
Made in China 女开衫 翻单1</t>
  </si>
  <si>
    <t>RBSKJSD0083
工厂：通辉</t>
  </si>
  <si>
    <t>7262-693-500/605/802
Made in China 女开衫 翻单2</t>
  </si>
  <si>
    <t>RBSKJSD0050
工厂：通辉</t>
  </si>
  <si>
    <t>7120-693-712/800
Made in China 女套衫 翻单2</t>
  </si>
  <si>
    <t>RBSKJSD0077
工厂：通辉</t>
  </si>
  <si>
    <t>7120-693-712/800
Made in China 女套衫 翻单4</t>
  </si>
  <si>
    <t>RBSKJSD0056
工厂：通辉</t>
  </si>
  <si>
    <t>7120-693-712/800/812
Made in China 女套衫 翻单3</t>
  </si>
  <si>
    <t>白色缎带洗标CLBCGEN003*6页-60*25mm（712+800）</t>
  </si>
  <si>
    <t>79880
79883
79882</t>
  </si>
  <si>
    <t>RBSKJSD0043
工厂：大正</t>
  </si>
  <si>
    <t>3565-693-800/802
China 女背心</t>
  </si>
  <si>
    <t>白色织标WLBCGEN017-65*19mm</t>
  </si>
  <si>
    <t>空白标BKKBXM24002（60*25mm）</t>
  </si>
  <si>
    <t>RBSKJSD0072
工厂：大正</t>
  </si>
  <si>
    <t>3565-693-800/802
China 女背心 翻单1</t>
  </si>
  <si>
    <t>80796
80799
80800</t>
  </si>
  <si>
    <t>RBSKJSD0057
工厂：大正</t>
  </si>
  <si>
    <t>7125-693-400
Made in China 女套衫</t>
  </si>
  <si>
    <t>80922
80923
80924</t>
  </si>
  <si>
    <t>RBSKJSD0058
工厂：大正</t>
  </si>
  <si>
    <t>7125-693-802
Made in China 女套衫 翻单1</t>
  </si>
  <si>
    <t>RBSKJSD0089
工厂：大正</t>
  </si>
  <si>
    <t>7125-693-400
Made in China 女套衫 翻单2</t>
  </si>
  <si>
    <t>RBSKJSD0090
工厂：大正</t>
  </si>
  <si>
    <t>7125-693-802
Made in China 女套衫 翻单3</t>
  </si>
  <si>
    <t>81396
81405
81397</t>
  </si>
  <si>
    <t>RBSKJSD0066
工厂：大正</t>
  </si>
  <si>
    <t>7323-693-251
Made in China 男开衫</t>
  </si>
  <si>
    <t>白色吊牌HPBCGEN001-60*95mm</t>
  </si>
  <si>
    <t>白色织标WLBCGEN020(06B）-85*20mm</t>
  </si>
  <si>
    <t>白色缎带洗标CLBCGEN003*7页-60*25mm（加页码）</t>
  </si>
  <si>
    <t>79966
81473</t>
  </si>
  <si>
    <t>RBSKJSD0070
工厂：大正</t>
  </si>
  <si>
    <t>6991-693-406/712/892
China 女开衫</t>
  </si>
  <si>
    <t>RBSKJSD0079
工厂：大正</t>
  </si>
  <si>
    <t>6991-693-406/712/892
China 女开衫 翻单1</t>
  </si>
  <si>
    <t>79899
80809</t>
  </si>
  <si>
    <t>RBSKJSD0059
工厂：圣琪</t>
  </si>
  <si>
    <t>7260-693-754
Made in China 女套衫</t>
  </si>
  <si>
    <t>RBSKJSD0071
工厂：圣琪</t>
  </si>
  <si>
    <t>7260-693-754
Made in China 女套衫 翻单1</t>
  </si>
  <si>
    <t>RBSKJSD0094
工厂：圣琪</t>
  </si>
  <si>
    <t>7260-693-754
Made in China 女套衫 翻单2</t>
  </si>
  <si>
    <t>79928
80502</t>
  </si>
  <si>
    <t>RBSKJSD0048
工厂：圣琪</t>
  </si>
  <si>
    <t>8606-693-906
Made in China 女背心</t>
  </si>
  <si>
    <t>RBSKJSD0069
工厂：圣琪</t>
  </si>
  <si>
    <t>keyoff 7107-693-700/712
China 女上装 翻单2</t>
  </si>
  <si>
    <t>RBSKJSD0045
工厂：圣琪</t>
  </si>
  <si>
    <t>7109-693-406
Made in China 女翻领套衫 翻单2</t>
  </si>
  <si>
    <t>RBSKJSD0075
工厂：圣琪</t>
  </si>
  <si>
    <t>7109-693-712/800/406
Made in China 女翻领套衫 翻单3</t>
  </si>
  <si>
    <t>RBSKJSD0081
工厂：圣琪</t>
  </si>
  <si>
    <t>7109-693-712/800/406
Made in China 女翻领套衫 翻单4</t>
  </si>
  <si>
    <t>RBSKJSD0076
工厂：湖顺</t>
  </si>
  <si>
    <t>7114-693-700/802
Made in China 女帽衫 翻单1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</si>
  <si>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</si>
  <si>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</si>
  <si>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</si>
  <si>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</si>
  <si>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</si>
  <si>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</si>
  <si>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</si>
  <si>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</si>
  <si>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</si>
  <si>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</si>
  <si>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</si>
  <si>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</si>
  <si>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</si>
  <si>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</si>
  <si>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</si>
  <si>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</si>
  <si>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</si>
  <si>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RBSKJSD00101
工厂：通辉</t>
  </si>
  <si>
    <t>7262-693-500/605/802
Made in China 女开衫 翻单3</t>
  </si>
  <si>
    <t>RBSKJSD0080
工厂：正信</t>
  </si>
  <si>
    <t>7022-693-600/712
Made in China 女开衫 翻单1</t>
  </si>
  <si>
    <t>/</t>
  </si>
  <si>
    <t>RBSKJSD00104</t>
  </si>
  <si>
    <t>BSK样品卡</t>
  </si>
  <si>
    <t>BSK样卡吊牌BKXDP24005-120*80mm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</si>
</sst>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58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8" fontId="13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5"/>
  <sheetViews>
    <sheetView tabSelected="1" zoomScale="115" zoomScaleNormal="115" zoomScaleSheetLayoutView="130" topLeftCell="A227" workbookViewId="0">
      <selection activeCell="I249" sqref="I249"/>
    </sheetView>
  </sheetViews>
  <sheetFormatPr defaultColWidth="8.72727272727273" defaultRowHeight="14"/>
  <cols>
    <col min="1" max="1" width="16" style="2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33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3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35" t="s">
        <v>8</v>
      </c>
    </row>
    <row r="3" spans="1:8">
      <c r="A3" s="18">
        <v>45830</v>
      </c>
      <c r="B3" s="29" t="s">
        <v>9</v>
      </c>
      <c r="C3" s="36" t="s">
        <v>10</v>
      </c>
      <c r="D3" s="29" t="s">
        <v>11</v>
      </c>
      <c r="E3" s="20" t="s">
        <v>12</v>
      </c>
      <c r="F3" s="21">
        <f>21706+6624+20</f>
        <v>28350</v>
      </c>
      <c r="G3" s="13">
        <v>0.28</v>
      </c>
      <c r="H3" s="37">
        <f>F3*G3</f>
        <v>7938</v>
      </c>
    </row>
    <row r="4" spans="1:8">
      <c r="A4" s="27"/>
      <c r="B4" s="13"/>
      <c r="C4" s="14"/>
      <c r="D4" s="15"/>
      <c r="E4" s="13" t="s">
        <v>13</v>
      </c>
      <c r="F4" s="13">
        <v>1656</v>
      </c>
      <c r="G4" s="13">
        <v>0.24</v>
      </c>
      <c r="H4" s="37">
        <f t="shared" ref="H4:H27" si="0">F4*G4</f>
        <v>397.44</v>
      </c>
    </row>
    <row r="5" spans="1:8">
      <c r="A5" s="24"/>
      <c r="B5" s="38"/>
      <c r="C5" s="39"/>
      <c r="D5" s="40"/>
      <c r="E5" s="13" t="s">
        <v>14</v>
      </c>
      <c r="F5" s="21">
        <f>21706+6624+20</f>
        <v>28350</v>
      </c>
      <c r="G5" s="13">
        <v>0.1</v>
      </c>
      <c r="H5" s="37">
        <f t="shared" si="0"/>
        <v>2835</v>
      </c>
    </row>
    <row r="6" spans="1:8">
      <c r="A6" s="27">
        <v>45824</v>
      </c>
      <c r="B6" s="13"/>
      <c r="C6" s="14"/>
      <c r="D6" s="15"/>
      <c r="E6" s="13" t="s">
        <v>15</v>
      </c>
      <c r="F6" s="21">
        <f>21706+6624+20</f>
        <v>28350</v>
      </c>
      <c r="G6" s="13">
        <v>0.13</v>
      </c>
      <c r="H6" s="37">
        <f t="shared" si="0"/>
        <v>3685.5</v>
      </c>
    </row>
    <row r="7" spans="1:8">
      <c r="A7" s="27">
        <v>45836</v>
      </c>
      <c r="B7" s="13"/>
      <c r="C7" s="14"/>
      <c r="D7" s="15"/>
      <c r="E7" s="13" t="s">
        <v>16</v>
      </c>
      <c r="F7" s="13">
        <f>F6*4</f>
        <v>113400</v>
      </c>
      <c r="G7" s="13">
        <v>0.042</v>
      </c>
      <c r="H7" s="37">
        <f t="shared" si="0"/>
        <v>4762.8</v>
      </c>
    </row>
    <row r="8" spans="1:8">
      <c r="A8" s="18">
        <v>45824</v>
      </c>
      <c r="B8" s="13"/>
      <c r="C8" s="14"/>
      <c r="D8" s="15"/>
      <c r="E8" s="13" t="s">
        <v>17</v>
      </c>
      <c r="F8" s="21">
        <f>21706+6624+20</f>
        <v>28350</v>
      </c>
      <c r="G8" s="13">
        <v>0.03</v>
      </c>
      <c r="H8" s="37">
        <f t="shared" si="0"/>
        <v>850.5</v>
      </c>
    </row>
    <row r="9" spans="1:8">
      <c r="A9" s="26"/>
      <c r="B9" s="13"/>
      <c r="C9" s="14"/>
      <c r="D9" s="15"/>
      <c r="E9" s="15" t="s">
        <v>18</v>
      </c>
      <c r="F9" s="21">
        <f>21706+6624+20</f>
        <v>28350</v>
      </c>
      <c r="G9" s="13">
        <v>0.58</v>
      </c>
      <c r="H9" s="37">
        <f t="shared" si="0"/>
        <v>16443</v>
      </c>
    </row>
    <row r="10" spans="1:8">
      <c r="A10" s="18">
        <v>45835</v>
      </c>
      <c r="B10" s="15">
        <v>81499</v>
      </c>
      <c r="C10" s="19" t="s">
        <v>19</v>
      </c>
      <c r="D10" s="15" t="s">
        <v>20</v>
      </c>
      <c r="E10" s="20" t="s">
        <v>12</v>
      </c>
      <c r="F10" s="21">
        <v>10495</v>
      </c>
      <c r="G10" s="13">
        <v>0.28</v>
      </c>
      <c r="H10" s="37">
        <f t="shared" si="0"/>
        <v>2938.6</v>
      </c>
    </row>
    <row r="11" spans="1:8">
      <c r="A11" s="24"/>
      <c r="B11" s="13"/>
      <c r="C11" s="25"/>
      <c r="D11" s="15"/>
      <c r="E11" s="13" t="s">
        <v>14</v>
      </c>
      <c r="F11" s="21">
        <v>10495</v>
      </c>
      <c r="G11" s="13">
        <v>0.1</v>
      </c>
      <c r="H11" s="37">
        <f t="shared" si="0"/>
        <v>1049.5</v>
      </c>
    </row>
    <row r="12" spans="1:8">
      <c r="A12" s="27">
        <v>45824</v>
      </c>
      <c r="B12" s="13"/>
      <c r="C12" s="25"/>
      <c r="D12" s="15"/>
      <c r="E12" s="13" t="s">
        <v>15</v>
      </c>
      <c r="F12" s="21">
        <v>10495</v>
      </c>
      <c r="G12" s="13">
        <v>0.13</v>
      </c>
      <c r="H12" s="37">
        <f t="shared" si="0"/>
        <v>1364.35</v>
      </c>
    </row>
    <row r="13" spans="1:8">
      <c r="A13" s="27">
        <v>45836</v>
      </c>
      <c r="B13" s="13"/>
      <c r="C13" s="25"/>
      <c r="D13" s="15"/>
      <c r="E13" s="13" t="s">
        <v>16</v>
      </c>
      <c r="F13" s="13">
        <f>F12*4</f>
        <v>41980</v>
      </c>
      <c r="G13" s="13">
        <v>0.042</v>
      </c>
      <c r="H13" s="37">
        <f t="shared" si="0"/>
        <v>1763.16</v>
      </c>
    </row>
    <row r="14" spans="1:8">
      <c r="A14" s="18">
        <v>45824</v>
      </c>
      <c r="B14" s="13"/>
      <c r="C14" s="25"/>
      <c r="D14" s="15"/>
      <c r="E14" s="13" t="s">
        <v>17</v>
      </c>
      <c r="F14" s="21">
        <v>10495</v>
      </c>
      <c r="G14" s="13">
        <v>0.03</v>
      </c>
      <c r="H14" s="37">
        <f t="shared" si="0"/>
        <v>314.85</v>
      </c>
    </row>
    <row r="15" spans="1:8">
      <c r="A15" s="26"/>
      <c r="B15" s="13"/>
      <c r="C15" s="25"/>
      <c r="D15" s="15"/>
      <c r="E15" s="15" t="s">
        <v>18</v>
      </c>
      <c r="F15" s="21">
        <v>10495</v>
      </c>
      <c r="G15" s="13">
        <v>0.58</v>
      </c>
      <c r="H15" s="37">
        <f t="shared" si="0"/>
        <v>6087.1</v>
      </c>
    </row>
    <row r="16" spans="1:8">
      <c r="A16" s="18">
        <v>45835</v>
      </c>
      <c r="B16" s="15">
        <v>82797</v>
      </c>
      <c r="C16" s="19" t="s">
        <v>21</v>
      </c>
      <c r="D16" s="15" t="s">
        <v>22</v>
      </c>
      <c r="E16" s="20" t="s">
        <v>12</v>
      </c>
      <c r="F16" s="21">
        <v>6296</v>
      </c>
      <c r="G16" s="13">
        <v>0.28</v>
      </c>
      <c r="H16" s="37">
        <f t="shared" si="0"/>
        <v>1762.88</v>
      </c>
    </row>
    <row r="17" spans="1:8">
      <c r="A17" s="24"/>
      <c r="B17" s="13"/>
      <c r="C17" s="25"/>
      <c r="D17" s="15"/>
      <c r="E17" s="13" t="s">
        <v>14</v>
      </c>
      <c r="F17" s="21">
        <v>6296</v>
      </c>
      <c r="G17" s="13">
        <v>0.1</v>
      </c>
      <c r="H17" s="37">
        <f t="shared" si="0"/>
        <v>629.6</v>
      </c>
    </row>
    <row r="18" spans="1:8">
      <c r="A18" s="27">
        <v>45828</v>
      </c>
      <c r="B18" s="13"/>
      <c r="C18" s="25"/>
      <c r="D18" s="15"/>
      <c r="E18" s="13" t="s">
        <v>15</v>
      </c>
      <c r="F18" s="21">
        <v>6296</v>
      </c>
      <c r="G18" s="13">
        <v>0.13</v>
      </c>
      <c r="H18" s="37">
        <f t="shared" si="0"/>
        <v>818.48</v>
      </c>
    </row>
    <row r="19" spans="1:8">
      <c r="A19" s="27">
        <v>45836</v>
      </c>
      <c r="B19" s="13"/>
      <c r="C19" s="25"/>
      <c r="D19" s="15"/>
      <c r="E19" s="13" t="s">
        <v>16</v>
      </c>
      <c r="F19" s="13">
        <v>25184</v>
      </c>
      <c r="G19" s="13">
        <v>0.042</v>
      </c>
      <c r="H19" s="37">
        <f t="shared" si="0"/>
        <v>1057.728</v>
      </c>
    </row>
    <row r="20" spans="1:8">
      <c r="A20" s="18">
        <v>45828</v>
      </c>
      <c r="B20" s="13"/>
      <c r="C20" s="25"/>
      <c r="D20" s="15"/>
      <c r="E20" s="13" t="s">
        <v>17</v>
      </c>
      <c r="F20" s="21">
        <v>6296</v>
      </c>
      <c r="G20" s="13">
        <v>0.03</v>
      </c>
      <c r="H20" s="37">
        <f t="shared" si="0"/>
        <v>188.88</v>
      </c>
    </row>
    <row r="21" spans="1:8">
      <c r="A21" s="26"/>
      <c r="B21" s="13"/>
      <c r="C21" s="25"/>
      <c r="D21" s="15"/>
      <c r="E21" s="15" t="s">
        <v>18</v>
      </c>
      <c r="F21" s="21">
        <v>6296</v>
      </c>
      <c r="G21" s="13">
        <v>0.58</v>
      </c>
      <c r="H21" s="37">
        <f t="shared" si="0"/>
        <v>3651.68</v>
      </c>
    </row>
    <row r="22" spans="1:8">
      <c r="A22" s="18">
        <v>45842</v>
      </c>
      <c r="B22" s="15">
        <v>83984</v>
      </c>
      <c r="C22" s="19" t="s">
        <v>23</v>
      </c>
      <c r="D22" s="15" t="s">
        <v>24</v>
      </c>
      <c r="E22" s="20" t="s">
        <v>12</v>
      </c>
      <c r="F22" s="21">
        <v>3147</v>
      </c>
      <c r="G22" s="13">
        <v>0.28</v>
      </c>
      <c r="H22" s="37">
        <f t="shared" si="0"/>
        <v>881.16</v>
      </c>
    </row>
    <row r="23" spans="1:8">
      <c r="A23" s="24"/>
      <c r="B23" s="13"/>
      <c r="C23" s="25"/>
      <c r="D23" s="15"/>
      <c r="E23" s="13" t="s">
        <v>14</v>
      </c>
      <c r="F23" s="21">
        <v>3147</v>
      </c>
      <c r="G23" s="13">
        <v>0.1</v>
      </c>
      <c r="H23" s="37">
        <f t="shared" si="0"/>
        <v>314.7</v>
      </c>
    </row>
    <row r="24" spans="1:8">
      <c r="A24" s="27">
        <v>45840</v>
      </c>
      <c r="B24" s="13"/>
      <c r="C24" s="25"/>
      <c r="D24" s="15"/>
      <c r="E24" s="13" t="s">
        <v>15</v>
      </c>
      <c r="F24" s="21">
        <v>3147</v>
      </c>
      <c r="G24" s="13">
        <v>0.13</v>
      </c>
      <c r="H24" s="37">
        <f t="shared" si="0"/>
        <v>409.11</v>
      </c>
    </row>
    <row r="25" spans="1:8">
      <c r="A25" s="27"/>
      <c r="B25" s="13"/>
      <c r="C25" s="25"/>
      <c r="D25" s="15"/>
      <c r="E25" s="13" t="s">
        <v>16</v>
      </c>
      <c r="F25" s="13">
        <v>12588</v>
      </c>
      <c r="G25" s="13">
        <v>0.042</v>
      </c>
      <c r="H25" s="37">
        <f t="shared" si="0"/>
        <v>528.696</v>
      </c>
    </row>
    <row r="26" spans="1:8">
      <c r="A26" s="27"/>
      <c r="B26" s="13"/>
      <c r="C26" s="25"/>
      <c r="D26" s="15"/>
      <c r="E26" s="13" t="s">
        <v>17</v>
      </c>
      <c r="F26" s="21">
        <v>3147</v>
      </c>
      <c r="G26" s="13">
        <v>0.03</v>
      </c>
      <c r="H26" s="37">
        <f t="shared" si="0"/>
        <v>94.41</v>
      </c>
    </row>
    <row r="27" spans="1:8">
      <c r="A27" s="27"/>
      <c r="B27" s="13"/>
      <c r="C27" s="25"/>
      <c r="D27" s="15"/>
      <c r="E27" s="15" t="s">
        <v>18</v>
      </c>
      <c r="F27" s="21">
        <v>3147</v>
      </c>
      <c r="G27" s="13">
        <v>0.58</v>
      </c>
      <c r="H27" s="37">
        <f t="shared" si="0"/>
        <v>1825.26</v>
      </c>
    </row>
    <row r="28" spans="8:8">
      <c r="H28" s="28">
        <f>SUM(H3:H27)</f>
        <v>62592.384</v>
      </c>
    </row>
    <row r="31" spans="1:8">
      <c r="A31" s="18">
        <v>45805</v>
      </c>
      <c r="B31" s="15">
        <v>80975</v>
      </c>
      <c r="C31" s="19" t="s">
        <v>25</v>
      </c>
      <c r="D31" s="15" t="s">
        <v>26</v>
      </c>
      <c r="E31" s="20" t="s">
        <v>12</v>
      </c>
      <c r="F31" s="21">
        <v>16793</v>
      </c>
      <c r="G31" s="22">
        <v>0.28</v>
      </c>
      <c r="H31" s="41">
        <f>F31*G31</f>
        <v>4702.04</v>
      </c>
    </row>
    <row r="32" spans="1:8">
      <c r="A32" s="24"/>
      <c r="B32" s="13"/>
      <c r="C32" s="25"/>
      <c r="D32" s="15"/>
      <c r="E32" s="20" t="s">
        <v>27</v>
      </c>
      <c r="F32" s="21">
        <v>16793</v>
      </c>
      <c r="G32" s="38"/>
      <c r="H32" s="42"/>
    </row>
    <row r="33" spans="1:8">
      <c r="A33" s="24"/>
      <c r="B33" s="13"/>
      <c r="C33" s="25"/>
      <c r="D33" s="15"/>
      <c r="E33" s="13" t="s">
        <v>14</v>
      </c>
      <c r="F33" s="21">
        <v>16793</v>
      </c>
      <c r="G33" s="13">
        <v>0.1</v>
      </c>
      <c r="H33" s="37">
        <f>F33*G33</f>
        <v>1679.3</v>
      </c>
    </row>
    <row r="34" spans="1:8">
      <c r="A34" s="27">
        <v>45804</v>
      </c>
      <c r="B34" s="13"/>
      <c r="C34" s="25"/>
      <c r="D34" s="15"/>
      <c r="E34" s="13" t="s">
        <v>15</v>
      </c>
      <c r="F34" s="21">
        <v>16793</v>
      </c>
      <c r="G34" s="13">
        <v>0.13</v>
      </c>
      <c r="H34" s="37">
        <f>F34*G34</f>
        <v>2183.09</v>
      </c>
    </row>
    <row r="35" spans="1:8">
      <c r="A35" s="27"/>
      <c r="B35" s="13"/>
      <c r="C35" s="25"/>
      <c r="D35" s="15"/>
      <c r="E35" s="13" t="s">
        <v>28</v>
      </c>
      <c r="F35" s="13">
        <f>16793*5</f>
        <v>83965</v>
      </c>
      <c r="G35" s="13">
        <v>0.042</v>
      </c>
      <c r="H35" s="37">
        <f>F35*G35</f>
        <v>3526.53</v>
      </c>
    </row>
    <row r="36" spans="1:8">
      <c r="A36" s="27"/>
      <c r="B36" s="13"/>
      <c r="C36" s="25"/>
      <c r="D36" s="15"/>
      <c r="E36" s="15" t="s">
        <v>18</v>
      </c>
      <c r="F36" s="21">
        <v>16793</v>
      </c>
      <c r="G36" s="13">
        <v>0.58</v>
      </c>
      <c r="H36" s="37">
        <f>F36*G36</f>
        <v>9739.94</v>
      </c>
    </row>
    <row r="37" spans="1:8">
      <c r="A37" s="18">
        <v>45803</v>
      </c>
      <c r="B37" s="15" t="s">
        <v>29</v>
      </c>
      <c r="C37" s="19" t="s">
        <v>30</v>
      </c>
      <c r="D37" s="15" t="s">
        <v>31</v>
      </c>
      <c r="E37" s="20" t="s">
        <v>12</v>
      </c>
      <c r="F37" s="21">
        <v>29386</v>
      </c>
      <c r="G37" s="22">
        <v>0.28</v>
      </c>
      <c r="H37" s="41">
        <f>F37*G37</f>
        <v>8228.08</v>
      </c>
    </row>
    <row r="38" spans="1:8">
      <c r="A38" s="24"/>
      <c r="B38" s="13"/>
      <c r="C38" s="25"/>
      <c r="D38" s="15"/>
      <c r="E38" s="20" t="s">
        <v>32</v>
      </c>
      <c r="F38" s="21">
        <v>29386</v>
      </c>
      <c r="G38" s="38">
        <v>0</v>
      </c>
      <c r="H38" s="42"/>
    </row>
    <row r="39" spans="1:8">
      <c r="A39" s="24"/>
      <c r="B39" s="13"/>
      <c r="C39" s="25"/>
      <c r="D39" s="15"/>
      <c r="E39" s="13" t="s">
        <v>13</v>
      </c>
      <c r="F39" s="13">
        <v>1782</v>
      </c>
      <c r="G39" s="13">
        <v>0.24</v>
      </c>
      <c r="H39" s="37">
        <f t="shared" ref="H39:H45" si="1">F39*G39</f>
        <v>427.68</v>
      </c>
    </row>
    <row r="40" spans="1:8">
      <c r="A40" s="24"/>
      <c r="B40" s="13"/>
      <c r="C40" s="25"/>
      <c r="D40" s="15"/>
      <c r="E40" s="13" t="s">
        <v>14</v>
      </c>
      <c r="F40" s="21">
        <v>29386</v>
      </c>
      <c r="G40" s="13">
        <v>0.1</v>
      </c>
      <c r="H40" s="37">
        <f t="shared" si="1"/>
        <v>2938.6</v>
      </c>
    </row>
    <row r="41" spans="1:8">
      <c r="A41" s="27">
        <v>45798</v>
      </c>
      <c r="B41" s="13"/>
      <c r="C41" s="25"/>
      <c r="D41" s="15"/>
      <c r="E41" s="13" t="s">
        <v>15</v>
      </c>
      <c r="F41" s="21">
        <v>29386</v>
      </c>
      <c r="G41" s="13">
        <v>0.13</v>
      </c>
      <c r="H41" s="37">
        <f t="shared" si="1"/>
        <v>3820.18</v>
      </c>
    </row>
    <row r="42" spans="1:8">
      <c r="A42" s="27">
        <v>45799</v>
      </c>
      <c r="B42" s="13"/>
      <c r="C42" s="25"/>
      <c r="D42" s="15"/>
      <c r="E42" s="13" t="s">
        <v>16</v>
      </c>
      <c r="F42" s="13">
        <f>F41*4</f>
        <v>117544</v>
      </c>
      <c r="G42" s="13">
        <v>0.042</v>
      </c>
      <c r="H42" s="37">
        <f t="shared" si="1"/>
        <v>4936.848</v>
      </c>
    </row>
    <row r="43" spans="1:8">
      <c r="A43" s="27">
        <v>45797</v>
      </c>
      <c r="B43" s="13"/>
      <c r="C43" s="25"/>
      <c r="D43" s="15"/>
      <c r="E43" s="13" t="s">
        <v>17</v>
      </c>
      <c r="F43" s="21">
        <v>29386</v>
      </c>
      <c r="G43" s="13">
        <v>0.03</v>
      </c>
      <c r="H43" s="37">
        <f t="shared" si="1"/>
        <v>881.58</v>
      </c>
    </row>
    <row r="44" spans="1:8">
      <c r="A44" s="27">
        <v>45798</v>
      </c>
      <c r="B44" s="13"/>
      <c r="C44" s="25"/>
      <c r="D44" s="15"/>
      <c r="E44" s="15" t="s">
        <v>18</v>
      </c>
      <c r="F44" s="21">
        <v>29386</v>
      </c>
      <c r="G44" s="13">
        <v>0.58</v>
      </c>
      <c r="H44" s="37">
        <f t="shared" si="1"/>
        <v>17043.88</v>
      </c>
    </row>
    <row r="45" spans="1:8">
      <c r="A45" s="18">
        <v>45803</v>
      </c>
      <c r="B45" s="15">
        <v>80680</v>
      </c>
      <c r="C45" s="19" t="s">
        <v>33</v>
      </c>
      <c r="D45" s="15" t="s">
        <v>34</v>
      </c>
      <c r="E45" s="20" t="s">
        <v>12</v>
      </c>
      <c r="F45" s="21">
        <v>8394</v>
      </c>
      <c r="G45" s="22">
        <v>0.28</v>
      </c>
      <c r="H45" s="41">
        <f t="shared" si="1"/>
        <v>2350.32</v>
      </c>
    </row>
    <row r="46" spans="1:8">
      <c r="A46" s="24"/>
      <c r="B46" s="13"/>
      <c r="C46" s="25"/>
      <c r="D46" s="15"/>
      <c r="E46" s="20" t="s">
        <v>32</v>
      </c>
      <c r="F46" s="21">
        <v>8394</v>
      </c>
      <c r="G46" s="38">
        <v>0</v>
      </c>
      <c r="H46" s="42"/>
    </row>
    <row r="47" spans="1:8">
      <c r="A47" s="24"/>
      <c r="B47" s="13"/>
      <c r="C47" s="25"/>
      <c r="D47" s="15"/>
      <c r="E47" s="13" t="s">
        <v>14</v>
      </c>
      <c r="F47" s="21">
        <v>8394</v>
      </c>
      <c r="G47" s="13">
        <v>0.1</v>
      </c>
      <c r="H47" s="37">
        <f>F47*G47</f>
        <v>839.4</v>
      </c>
    </row>
    <row r="48" spans="1:8">
      <c r="A48" s="27">
        <v>45798</v>
      </c>
      <c r="B48" s="13"/>
      <c r="C48" s="25"/>
      <c r="D48" s="15"/>
      <c r="E48" s="13" t="s">
        <v>15</v>
      </c>
      <c r="F48" s="21">
        <v>8394</v>
      </c>
      <c r="G48" s="13">
        <v>0.13</v>
      </c>
      <c r="H48" s="37">
        <f t="shared" ref="H48:H82" si="2">F48*G48</f>
        <v>1091.22</v>
      </c>
    </row>
    <row r="49" spans="1:8">
      <c r="A49" s="27">
        <v>45799</v>
      </c>
      <c r="B49" s="13"/>
      <c r="C49" s="25"/>
      <c r="D49" s="15"/>
      <c r="E49" s="13" t="s">
        <v>16</v>
      </c>
      <c r="F49" s="13">
        <f>F48*4</f>
        <v>33576</v>
      </c>
      <c r="G49" s="13">
        <v>0.042</v>
      </c>
      <c r="H49" s="37">
        <f t="shared" si="2"/>
        <v>1410.192</v>
      </c>
    </row>
    <row r="50" spans="1:8">
      <c r="A50" s="27">
        <v>45797</v>
      </c>
      <c r="B50" s="13"/>
      <c r="C50" s="25"/>
      <c r="D50" s="15"/>
      <c r="E50" s="13" t="s">
        <v>17</v>
      </c>
      <c r="F50" s="21">
        <v>8394</v>
      </c>
      <c r="G50" s="13">
        <v>0.03</v>
      </c>
      <c r="H50" s="37">
        <f t="shared" si="2"/>
        <v>251.82</v>
      </c>
    </row>
    <row r="51" spans="1:8">
      <c r="A51" s="27">
        <v>45798</v>
      </c>
      <c r="B51" s="13"/>
      <c r="C51" s="25"/>
      <c r="D51" s="15"/>
      <c r="E51" s="15" t="s">
        <v>18</v>
      </c>
      <c r="F51" s="21">
        <v>8394</v>
      </c>
      <c r="G51" s="13">
        <v>0.58</v>
      </c>
      <c r="H51" s="37">
        <f t="shared" si="2"/>
        <v>4868.52</v>
      </c>
    </row>
    <row r="52" spans="1:8">
      <c r="A52" s="18">
        <v>45812</v>
      </c>
      <c r="B52" s="15" t="s">
        <v>35</v>
      </c>
      <c r="C52" s="43" t="s">
        <v>36</v>
      </c>
      <c r="D52" s="15" t="s">
        <v>37</v>
      </c>
      <c r="E52" s="20" t="s">
        <v>12</v>
      </c>
      <c r="F52" s="21">
        <f t="shared" ref="F52:F55" si="3">13015+3776+10</f>
        <v>16801</v>
      </c>
      <c r="G52" s="22">
        <v>0.28</v>
      </c>
      <c r="H52" s="37">
        <f t="shared" si="2"/>
        <v>4704.28</v>
      </c>
    </row>
    <row r="53" spans="1:8">
      <c r="A53" s="24"/>
      <c r="B53" s="13"/>
      <c r="C53" s="14"/>
      <c r="D53" s="15"/>
      <c r="E53" s="13" t="s">
        <v>13</v>
      </c>
      <c r="F53" s="13">
        <v>944</v>
      </c>
      <c r="G53" s="13">
        <v>0.24</v>
      </c>
      <c r="H53" s="37">
        <f t="shared" si="2"/>
        <v>226.56</v>
      </c>
    </row>
    <row r="54" spans="1:8">
      <c r="A54" s="24"/>
      <c r="B54" s="13"/>
      <c r="C54" s="14"/>
      <c r="D54" s="15"/>
      <c r="E54" s="13" t="s">
        <v>14</v>
      </c>
      <c r="F54" s="21">
        <f t="shared" si="3"/>
        <v>16801</v>
      </c>
      <c r="G54" s="13">
        <v>0.1</v>
      </c>
      <c r="H54" s="37">
        <f t="shared" si="2"/>
        <v>1680.1</v>
      </c>
    </row>
    <row r="55" spans="1:8">
      <c r="A55" s="24"/>
      <c r="B55" s="13"/>
      <c r="C55" s="14"/>
      <c r="D55" s="15"/>
      <c r="E55" s="13" t="s">
        <v>15</v>
      </c>
      <c r="F55" s="21">
        <f t="shared" si="3"/>
        <v>16801</v>
      </c>
      <c r="G55" s="13">
        <v>0.13</v>
      </c>
      <c r="H55" s="37">
        <f t="shared" si="2"/>
        <v>2184.13</v>
      </c>
    </row>
    <row r="56" spans="1:8">
      <c r="A56" s="24"/>
      <c r="B56" s="13"/>
      <c r="C56" s="14"/>
      <c r="D56" s="15"/>
      <c r="E56" s="13" t="s">
        <v>16</v>
      </c>
      <c r="F56" s="13">
        <f>16801*4</f>
        <v>67204</v>
      </c>
      <c r="G56" s="13">
        <v>0.042</v>
      </c>
      <c r="H56" s="37">
        <f t="shared" si="2"/>
        <v>2822.568</v>
      </c>
    </row>
    <row r="57" spans="1:8">
      <c r="A57" s="24"/>
      <c r="B57" s="13"/>
      <c r="C57" s="14"/>
      <c r="D57" s="15"/>
      <c r="E57" s="13" t="s">
        <v>17</v>
      </c>
      <c r="F57" s="21">
        <f>13015+3776+10</f>
        <v>16801</v>
      </c>
      <c r="G57" s="13">
        <v>0.03</v>
      </c>
      <c r="H57" s="37">
        <f t="shared" si="2"/>
        <v>504.03</v>
      </c>
    </row>
    <row r="58" spans="1:8">
      <c r="A58" s="26"/>
      <c r="B58" s="13"/>
      <c r="C58" s="14"/>
      <c r="D58" s="15"/>
      <c r="E58" s="15" t="s">
        <v>18</v>
      </c>
      <c r="F58" s="21">
        <f>13015+3776+10</f>
        <v>16801</v>
      </c>
      <c r="G58" s="13">
        <v>0.58</v>
      </c>
      <c r="H58" s="37">
        <f t="shared" si="2"/>
        <v>9744.58</v>
      </c>
    </row>
    <row r="59" spans="1:8">
      <c r="A59" s="27">
        <v>45812</v>
      </c>
      <c r="B59" s="15">
        <v>81001</v>
      </c>
      <c r="C59" s="43" t="s">
        <v>38</v>
      </c>
      <c r="D59" s="15" t="s">
        <v>39</v>
      </c>
      <c r="E59" s="20" t="s">
        <v>12</v>
      </c>
      <c r="F59" s="21">
        <v>23092</v>
      </c>
      <c r="G59" s="22">
        <v>0.28</v>
      </c>
      <c r="H59" s="37">
        <f t="shared" si="2"/>
        <v>6465.76</v>
      </c>
    </row>
    <row r="60" spans="1:8">
      <c r="A60" s="27"/>
      <c r="B60" s="13"/>
      <c r="C60" s="14"/>
      <c r="D60" s="15"/>
      <c r="E60" s="13" t="s">
        <v>14</v>
      </c>
      <c r="F60" s="21">
        <v>23092</v>
      </c>
      <c r="G60" s="13">
        <v>0.1</v>
      </c>
      <c r="H60" s="37">
        <f t="shared" si="2"/>
        <v>2309.2</v>
      </c>
    </row>
    <row r="61" spans="1:8">
      <c r="A61" s="27"/>
      <c r="B61" s="13"/>
      <c r="C61" s="14"/>
      <c r="D61" s="15"/>
      <c r="E61" s="13" t="s">
        <v>15</v>
      </c>
      <c r="F61" s="21">
        <v>23092</v>
      </c>
      <c r="G61" s="13">
        <v>0.13</v>
      </c>
      <c r="H61" s="37">
        <f t="shared" si="2"/>
        <v>3001.96</v>
      </c>
    </row>
    <row r="62" spans="1:8">
      <c r="A62" s="27"/>
      <c r="B62" s="13"/>
      <c r="C62" s="14"/>
      <c r="D62" s="15"/>
      <c r="E62" s="13" t="s">
        <v>16</v>
      </c>
      <c r="F62" s="13">
        <f>23092*4</f>
        <v>92368</v>
      </c>
      <c r="G62" s="13">
        <v>0.042</v>
      </c>
      <c r="H62" s="37">
        <f t="shared" si="2"/>
        <v>3879.456</v>
      </c>
    </row>
    <row r="63" spans="1:8">
      <c r="A63" s="27"/>
      <c r="B63" s="13"/>
      <c r="C63" s="14"/>
      <c r="D63" s="15"/>
      <c r="E63" s="13" t="s">
        <v>17</v>
      </c>
      <c r="F63" s="21">
        <v>23092</v>
      </c>
      <c r="G63" s="13">
        <v>0.03</v>
      </c>
      <c r="H63" s="37">
        <f t="shared" si="2"/>
        <v>692.76</v>
      </c>
    </row>
    <row r="64" spans="1:8">
      <c r="A64" s="27"/>
      <c r="B64" s="13"/>
      <c r="C64" s="14"/>
      <c r="D64" s="15"/>
      <c r="E64" s="15" t="s">
        <v>18</v>
      </c>
      <c r="F64" s="21">
        <v>23092</v>
      </c>
      <c r="G64" s="13">
        <v>0.58</v>
      </c>
      <c r="H64" s="37">
        <f t="shared" si="2"/>
        <v>13393.36</v>
      </c>
    </row>
    <row r="65" spans="1:8">
      <c r="A65" s="18">
        <v>45812</v>
      </c>
      <c r="B65" s="15">
        <v>81442</v>
      </c>
      <c r="C65" s="43" t="s">
        <v>40</v>
      </c>
      <c r="D65" s="15" t="s">
        <v>41</v>
      </c>
      <c r="E65" s="20" t="s">
        <v>12</v>
      </c>
      <c r="F65" s="21">
        <f>11540</f>
        <v>11540</v>
      </c>
      <c r="G65" s="22">
        <v>0.28</v>
      </c>
      <c r="H65" s="37">
        <f t="shared" si="2"/>
        <v>3231.2</v>
      </c>
    </row>
    <row r="66" spans="1:8">
      <c r="A66" s="24"/>
      <c r="B66" s="13"/>
      <c r="C66" s="14"/>
      <c r="D66" s="15"/>
      <c r="E66" s="13" t="s">
        <v>14</v>
      </c>
      <c r="F66" s="21">
        <v>11540</v>
      </c>
      <c r="G66" s="13">
        <v>0.1</v>
      </c>
      <c r="H66" s="37">
        <f t="shared" si="2"/>
        <v>1154</v>
      </c>
    </row>
    <row r="67" spans="1:8">
      <c r="A67" s="24"/>
      <c r="B67" s="13"/>
      <c r="C67" s="14"/>
      <c r="D67" s="15"/>
      <c r="E67" s="13" t="s">
        <v>15</v>
      </c>
      <c r="F67" s="21">
        <v>11540</v>
      </c>
      <c r="G67" s="13">
        <v>0.13</v>
      </c>
      <c r="H67" s="37">
        <f t="shared" si="2"/>
        <v>1500.2</v>
      </c>
    </row>
    <row r="68" spans="1:8">
      <c r="A68" s="24"/>
      <c r="B68" s="13"/>
      <c r="C68" s="14"/>
      <c r="D68" s="15"/>
      <c r="E68" s="13" t="s">
        <v>16</v>
      </c>
      <c r="F68" s="13">
        <f>11540*4</f>
        <v>46160</v>
      </c>
      <c r="G68" s="13">
        <v>0.042</v>
      </c>
      <c r="H68" s="37">
        <f t="shared" si="2"/>
        <v>1938.72</v>
      </c>
    </row>
    <row r="69" spans="1:8">
      <c r="A69" s="24"/>
      <c r="B69" s="13"/>
      <c r="C69" s="14"/>
      <c r="D69" s="15"/>
      <c r="E69" s="13" t="s">
        <v>17</v>
      </c>
      <c r="F69" s="21">
        <v>11540</v>
      </c>
      <c r="G69" s="13">
        <v>0.03</v>
      </c>
      <c r="H69" s="37">
        <f t="shared" si="2"/>
        <v>346.2</v>
      </c>
    </row>
    <row r="70" spans="1:8">
      <c r="A70" s="26"/>
      <c r="B70" s="13"/>
      <c r="C70" s="14"/>
      <c r="D70" s="15"/>
      <c r="E70" s="15" t="s">
        <v>18</v>
      </c>
      <c r="F70" s="21">
        <v>11540</v>
      </c>
      <c r="G70" s="13">
        <v>0.58</v>
      </c>
      <c r="H70" s="37">
        <f t="shared" si="2"/>
        <v>6693.2</v>
      </c>
    </row>
    <row r="71" spans="1:8">
      <c r="A71" s="18">
        <v>45824</v>
      </c>
      <c r="B71" s="15">
        <v>82023</v>
      </c>
      <c r="C71" s="19" t="s">
        <v>42</v>
      </c>
      <c r="D71" s="15" t="s">
        <v>43</v>
      </c>
      <c r="E71" s="20" t="s">
        <v>12</v>
      </c>
      <c r="F71" s="21">
        <v>18890</v>
      </c>
      <c r="G71" s="22">
        <v>0.28</v>
      </c>
      <c r="H71" s="37">
        <f t="shared" si="2"/>
        <v>5289.2</v>
      </c>
    </row>
    <row r="72" spans="1:8">
      <c r="A72" s="24"/>
      <c r="B72" s="13"/>
      <c r="C72" s="25"/>
      <c r="D72" s="15"/>
      <c r="E72" s="13" t="s">
        <v>14</v>
      </c>
      <c r="F72" s="21">
        <v>18890</v>
      </c>
      <c r="G72" s="13">
        <v>0.1</v>
      </c>
      <c r="H72" s="37">
        <f t="shared" si="2"/>
        <v>1889</v>
      </c>
    </row>
    <row r="73" spans="1:8">
      <c r="A73" s="27">
        <v>45819</v>
      </c>
      <c r="B73" s="13"/>
      <c r="C73" s="25"/>
      <c r="D73" s="15"/>
      <c r="E73" s="13" t="s">
        <v>15</v>
      </c>
      <c r="F73" s="21">
        <v>18890</v>
      </c>
      <c r="G73" s="13">
        <v>0.13</v>
      </c>
      <c r="H73" s="37">
        <f t="shared" si="2"/>
        <v>2455.7</v>
      </c>
    </row>
    <row r="74" spans="1:8">
      <c r="A74" s="27"/>
      <c r="B74" s="13"/>
      <c r="C74" s="25"/>
      <c r="D74" s="15"/>
      <c r="E74" s="13" t="s">
        <v>16</v>
      </c>
      <c r="F74" s="13">
        <f>18890*4</f>
        <v>75560</v>
      </c>
      <c r="G74" s="13">
        <v>0.042</v>
      </c>
      <c r="H74" s="37">
        <f t="shared" si="2"/>
        <v>3173.52</v>
      </c>
    </row>
    <row r="75" spans="1:8">
      <c r="A75" s="27"/>
      <c r="B75" s="13"/>
      <c r="C75" s="25"/>
      <c r="D75" s="15"/>
      <c r="E75" s="13" t="s">
        <v>17</v>
      </c>
      <c r="F75" s="21">
        <v>18890</v>
      </c>
      <c r="G75" s="13">
        <v>0.03</v>
      </c>
      <c r="H75" s="37">
        <f t="shared" si="2"/>
        <v>566.7</v>
      </c>
    </row>
    <row r="76" spans="1:8">
      <c r="A76" s="27"/>
      <c r="B76" s="13"/>
      <c r="C76" s="25"/>
      <c r="D76" s="15"/>
      <c r="E76" s="15" t="s">
        <v>18</v>
      </c>
      <c r="F76" s="21">
        <v>18890</v>
      </c>
      <c r="G76" s="13">
        <v>0.58</v>
      </c>
      <c r="H76" s="37">
        <f t="shared" si="2"/>
        <v>10956.2</v>
      </c>
    </row>
    <row r="77" spans="1:8">
      <c r="A77" s="27">
        <v>45826</v>
      </c>
      <c r="B77" s="15" t="s">
        <v>44</v>
      </c>
      <c r="C77" s="19" t="s">
        <v>45</v>
      </c>
      <c r="D77" s="15" t="s">
        <v>46</v>
      </c>
      <c r="E77" s="20" t="s">
        <v>12</v>
      </c>
      <c r="F77" s="21">
        <f t="shared" ref="F77:F79" si="4">5981+10</f>
        <v>5991</v>
      </c>
      <c r="G77" s="13">
        <v>0.28</v>
      </c>
      <c r="H77" s="37">
        <f t="shared" si="2"/>
        <v>1677.48</v>
      </c>
    </row>
    <row r="78" spans="1:8">
      <c r="A78" s="27"/>
      <c r="B78" s="13"/>
      <c r="C78" s="25"/>
      <c r="D78" s="15"/>
      <c r="E78" s="13" t="s">
        <v>14</v>
      </c>
      <c r="F78" s="21">
        <f t="shared" si="4"/>
        <v>5991</v>
      </c>
      <c r="G78" s="13">
        <v>0.1</v>
      </c>
      <c r="H78" s="37">
        <f t="shared" si="2"/>
        <v>599.1</v>
      </c>
    </row>
    <row r="79" spans="1:8">
      <c r="A79" s="27">
        <v>45823</v>
      </c>
      <c r="B79" s="13"/>
      <c r="C79" s="25"/>
      <c r="D79" s="15"/>
      <c r="E79" s="13" t="s">
        <v>15</v>
      </c>
      <c r="F79" s="21">
        <f t="shared" si="4"/>
        <v>5991</v>
      </c>
      <c r="G79" s="13">
        <v>0.13</v>
      </c>
      <c r="H79" s="37">
        <f t="shared" si="2"/>
        <v>778.83</v>
      </c>
    </row>
    <row r="80" spans="1:8">
      <c r="A80" s="27"/>
      <c r="B80" s="13"/>
      <c r="C80" s="25"/>
      <c r="D80" s="15"/>
      <c r="E80" s="13" t="s">
        <v>16</v>
      </c>
      <c r="F80" s="13">
        <f>5991*4</f>
        <v>23964</v>
      </c>
      <c r="G80" s="13">
        <v>0.042</v>
      </c>
      <c r="H80" s="37">
        <f t="shared" si="2"/>
        <v>1006.488</v>
      </c>
    </row>
    <row r="81" spans="1:8">
      <c r="A81" s="27"/>
      <c r="B81" s="13"/>
      <c r="C81" s="25"/>
      <c r="D81" s="15"/>
      <c r="E81" s="13" t="s">
        <v>17</v>
      </c>
      <c r="F81" s="21">
        <f>5981+10</f>
        <v>5991</v>
      </c>
      <c r="G81" s="13">
        <v>0.03</v>
      </c>
      <c r="H81" s="37">
        <f t="shared" si="2"/>
        <v>179.73</v>
      </c>
    </row>
    <row r="82" spans="1:8">
      <c r="A82" s="27"/>
      <c r="B82" s="13"/>
      <c r="C82" s="25"/>
      <c r="D82" s="15"/>
      <c r="E82" s="15" t="s">
        <v>18</v>
      </c>
      <c r="F82" s="21">
        <f>5981+10</f>
        <v>5991</v>
      </c>
      <c r="G82" s="13">
        <v>0.58</v>
      </c>
      <c r="H82" s="37">
        <f t="shared" si="2"/>
        <v>3474.78</v>
      </c>
    </row>
    <row r="83" spans="8:8">
      <c r="H83" s="28">
        <f>SUM(H31:H82)</f>
        <v>169438.212</v>
      </c>
    </row>
    <row r="85" spans="1:8">
      <c r="A85" s="18">
        <v>45799</v>
      </c>
      <c r="B85" s="15" t="s">
        <v>47</v>
      </c>
      <c r="C85" s="19" t="s">
        <v>48</v>
      </c>
      <c r="D85" s="15" t="s">
        <v>49</v>
      </c>
      <c r="E85" s="20" t="s">
        <v>12</v>
      </c>
      <c r="F85" s="21">
        <f t="shared" ref="F85:F88" si="5">22254+7120</f>
        <v>29374</v>
      </c>
      <c r="G85" s="22">
        <v>0.28</v>
      </c>
      <c r="H85" s="41">
        <f>F85*G85</f>
        <v>8224.72</v>
      </c>
    </row>
    <row r="86" spans="1:8">
      <c r="A86" s="24"/>
      <c r="B86" s="13"/>
      <c r="C86" s="25"/>
      <c r="D86" s="15"/>
      <c r="E86" s="13" t="s">
        <v>13</v>
      </c>
      <c r="F86" s="13">
        <v>1780</v>
      </c>
      <c r="G86" s="13">
        <v>0.24</v>
      </c>
      <c r="H86" s="41">
        <f t="shared" ref="H86:H95" si="6">F86*G86</f>
        <v>427.2</v>
      </c>
    </row>
    <row r="87" spans="1:8">
      <c r="A87" s="24"/>
      <c r="B87" s="13"/>
      <c r="C87" s="25"/>
      <c r="D87" s="15"/>
      <c r="E87" s="13" t="s">
        <v>14</v>
      </c>
      <c r="F87" s="21">
        <f t="shared" si="5"/>
        <v>29374</v>
      </c>
      <c r="G87" s="13">
        <v>0.1</v>
      </c>
      <c r="H87" s="41">
        <f t="shared" si="6"/>
        <v>2937.4</v>
      </c>
    </row>
    <row r="88" spans="1:8">
      <c r="A88" s="24"/>
      <c r="B88" s="13"/>
      <c r="C88" s="25"/>
      <c r="D88" s="15"/>
      <c r="E88" s="13" t="s">
        <v>15</v>
      </c>
      <c r="F88" s="21">
        <f t="shared" si="5"/>
        <v>29374</v>
      </c>
      <c r="G88" s="13">
        <v>0.13</v>
      </c>
      <c r="H88" s="41">
        <f t="shared" si="6"/>
        <v>3818.62</v>
      </c>
    </row>
    <row r="89" spans="1:8">
      <c r="A89" s="24"/>
      <c r="B89" s="13"/>
      <c r="C89" s="25"/>
      <c r="D89" s="15"/>
      <c r="E89" s="13" t="s">
        <v>16</v>
      </c>
      <c r="F89" s="13">
        <f>29374*4</f>
        <v>117496</v>
      </c>
      <c r="G89" s="13">
        <v>0.042</v>
      </c>
      <c r="H89" s="41">
        <f t="shared" si="6"/>
        <v>4934.832</v>
      </c>
    </row>
    <row r="90" spans="1:8">
      <c r="A90" s="26"/>
      <c r="B90" s="13"/>
      <c r="C90" s="25"/>
      <c r="D90" s="15"/>
      <c r="E90" s="15" t="s">
        <v>18</v>
      </c>
      <c r="F90" s="21">
        <f>22254+7120</f>
        <v>29374</v>
      </c>
      <c r="G90" s="13">
        <v>0.58</v>
      </c>
      <c r="H90" s="41">
        <f t="shared" si="6"/>
        <v>17036.92</v>
      </c>
    </row>
    <row r="91" spans="1:8">
      <c r="A91" s="18">
        <v>45813</v>
      </c>
      <c r="B91" s="15">
        <v>81496</v>
      </c>
      <c r="C91" s="19" t="s">
        <v>50</v>
      </c>
      <c r="D91" s="15" t="s">
        <v>51</v>
      </c>
      <c r="E91" s="20" t="s">
        <v>12</v>
      </c>
      <c r="F91" s="21">
        <v>29394</v>
      </c>
      <c r="G91" s="22">
        <v>0.28</v>
      </c>
      <c r="H91" s="41">
        <f t="shared" si="6"/>
        <v>8230.32</v>
      </c>
    </row>
    <row r="92" spans="1:8">
      <c r="A92" s="24"/>
      <c r="B92" s="13"/>
      <c r="C92" s="25"/>
      <c r="D92" s="15"/>
      <c r="E92" s="13" t="s">
        <v>14</v>
      </c>
      <c r="F92" s="21">
        <v>29394</v>
      </c>
      <c r="G92" s="13">
        <v>0.1</v>
      </c>
      <c r="H92" s="41">
        <f t="shared" si="6"/>
        <v>2939.4</v>
      </c>
    </row>
    <row r="93" spans="1:8">
      <c r="A93" s="24"/>
      <c r="B93" s="13"/>
      <c r="C93" s="25"/>
      <c r="D93" s="15"/>
      <c r="E93" s="13" t="s">
        <v>15</v>
      </c>
      <c r="F93" s="21">
        <v>29394</v>
      </c>
      <c r="G93" s="13">
        <v>0.13</v>
      </c>
      <c r="H93" s="41">
        <f t="shared" si="6"/>
        <v>3821.22</v>
      </c>
    </row>
    <row r="94" spans="1:8">
      <c r="A94" s="24"/>
      <c r="B94" s="13"/>
      <c r="C94" s="25"/>
      <c r="D94" s="15"/>
      <c r="E94" s="13" t="s">
        <v>16</v>
      </c>
      <c r="F94" s="13">
        <f>29394*4</f>
        <v>117576</v>
      </c>
      <c r="G94" s="13">
        <v>0.042</v>
      </c>
      <c r="H94" s="41">
        <f t="shared" si="6"/>
        <v>4938.192</v>
      </c>
    </row>
    <row r="95" spans="1:8">
      <c r="A95" s="26"/>
      <c r="B95" s="13"/>
      <c r="C95" s="25"/>
      <c r="D95" s="15"/>
      <c r="E95" s="15" t="s">
        <v>18</v>
      </c>
      <c r="F95" s="21">
        <v>29394</v>
      </c>
      <c r="G95" s="13">
        <v>0.58</v>
      </c>
      <c r="H95" s="37">
        <f t="shared" si="6"/>
        <v>17048.52</v>
      </c>
    </row>
    <row r="96" spans="8:8">
      <c r="H96" s="28">
        <f>SUM(H85:H95)</f>
        <v>74357.344</v>
      </c>
    </row>
    <row r="100" spans="1:8">
      <c r="A100" s="27">
        <v>45813</v>
      </c>
      <c r="B100" s="15" t="s">
        <v>52</v>
      </c>
      <c r="C100" s="19" t="s">
        <v>53</v>
      </c>
      <c r="D100" s="15" t="s">
        <v>54</v>
      </c>
      <c r="E100" s="20" t="s">
        <v>12</v>
      </c>
      <c r="F100" s="21">
        <v>31500</v>
      </c>
      <c r="G100" s="13">
        <v>0.28</v>
      </c>
      <c r="H100" s="37">
        <f>F100*G100</f>
        <v>8820</v>
      </c>
    </row>
    <row r="101" spans="1:8">
      <c r="A101" s="27"/>
      <c r="B101" s="15"/>
      <c r="C101" s="19"/>
      <c r="D101" s="15"/>
      <c r="E101" s="20" t="s">
        <v>13</v>
      </c>
      <c r="F101" s="13">
        <v>1572</v>
      </c>
      <c r="G101" s="13">
        <v>0.24</v>
      </c>
      <c r="H101" s="37">
        <f t="shared" ref="H101:H142" si="7">F101*G101</f>
        <v>377.28</v>
      </c>
    </row>
    <row r="102" spans="1:8">
      <c r="A102" s="27"/>
      <c r="B102" s="13"/>
      <c r="C102" s="25"/>
      <c r="D102" s="15"/>
      <c r="E102" s="13" t="s">
        <v>14</v>
      </c>
      <c r="F102" s="21">
        <v>31500</v>
      </c>
      <c r="G102" s="13">
        <v>0.1</v>
      </c>
      <c r="H102" s="37">
        <f t="shared" si="7"/>
        <v>3150</v>
      </c>
    </row>
    <row r="103" spans="1:8">
      <c r="A103" s="27"/>
      <c r="B103" s="13"/>
      <c r="C103" s="25"/>
      <c r="D103" s="15"/>
      <c r="E103" s="13" t="s">
        <v>15</v>
      </c>
      <c r="F103" s="21">
        <v>31500</v>
      </c>
      <c r="G103" s="13">
        <v>0.13</v>
      </c>
      <c r="H103" s="37">
        <f t="shared" si="7"/>
        <v>4095</v>
      </c>
    </row>
    <row r="104" spans="1:8">
      <c r="A104" s="27">
        <v>45820</v>
      </c>
      <c r="B104" s="13"/>
      <c r="C104" s="25"/>
      <c r="D104" s="15"/>
      <c r="E104" s="13" t="s">
        <v>55</v>
      </c>
      <c r="F104" s="13">
        <v>189000</v>
      </c>
      <c r="G104" s="13">
        <v>0.042</v>
      </c>
      <c r="H104" s="37">
        <f t="shared" si="7"/>
        <v>7938</v>
      </c>
    </row>
    <row r="105" spans="1:8">
      <c r="A105" s="27">
        <v>45814</v>
      </c>
      <c r="B105" s="13"/>
      <c r="C105" s="25"/>
      <c r="D105" s="15"/>
      <c r="E105" s="15" t="s">
        <v>18</v>
      </c>
      <c r="F105" s="21">
        <v>31500</v>
      </c>
      <c r="G105" s="13">
        <v>0.58</v>
      </c>
      <c r="H105" s="37">
        <f t="shared" si="7"/>
        <v>18270</v>
      </c>
    </row>
    <row r="106" spans="1:8">
      <c r="A106" s="27">
        <v>45815</v>
      </c>
      <c r="B106" s="15">
        <v>80978</v>
      </c>
      <c r="C106" s="19" t="s">
        <v>56</v>
      </c>
      <c r="D106" s="15" t="s">
        <v>57</v>
      </c>
      <c r="E106" s="20" t="s">
        <v>12</v>
      </c>
      <c r="F106" s="21">
        <v>4196</v>
      </c>
      <c r="G106" s="13">
        <v>0.28</v>
      </c>
      <c r="H106" s="37">
        <f t="shared" si="7"/>
        <v>1174.88</v>
      </c>
    </row>
    <row r="107" spans="1:8">
      <c r="A107" s="27"/>
      <c r="B107" s="13"/>
      <c r="C107" s="25"/>
      <c r="D107" s="15"/>
      <c r="E107" s="13" t="s">
        <v>14</v>
      </c>
      <c r="F107" s="21">
        <v>4196</v>
      </c>
      <c r="G107" s="13">
        <v>0.1</v>
      </c>
      <c r="H107" s="37">
        <f t="shared" si="7"/>
        <v>419.6</v>
      </c>
    </row>
    <row r="108" spans="1:8">
      <c r="A108" s="27">
        <v>45816</v>
      </c>
      <c r="B108" s="13"/>
      <c r="C108" s="25"/>
      <c r="D108" s="15"/>
      <c r="E108" s="13" t="s">
        <v>15</v>
      </c>
      <c r="F108" s="21">
        <v>4196</v>
      </c>
      <c r="G108" s="13">
        <v>0.13</v>
      </c>
      <c r="H108" s="37">
        <f t="shared" si="7"/>
        <v>545.48</v>
      </c>
    </row>
    <row r="109" spans="1:8">
      <c r="A109" s="27">
        <v>45820</v>
      </c>
      <c r="B109" s="13"/>
      <c r="C109" s="25"/>
      <c r="D109" s="15"/>
      <c r="E109" s="13" t="s">
        <v>55</v>
      </c>
      <c r="F109" s="13">
        <f>F108*6</f>
        <v>25176</v>
      </c>
      <c r="G109" s="13">
        <v>0.042</v>
      </c>
      <c r="H109" s="37">
        <f t="shared" si="7"/>
        <v>1057.392</v>
      </c>
    </row>
    <row r="110" spans="1:8">
      <c r="A110" s="27">
        <v>45815</v>
      </c>
      <c r="B110" s="13"/>
      <c r="C110" s="25"/>
      <c r="D110" s="15"/>
      <c r="E110" s="15" t="s">
        <v>18</v>
      </c>
      <c r="F110" s="21">
        <v>4196</v>
      </c>
      <c r="G110" s="13">
        <v>0.58</v>
      </c>
      <c r="H110" s="37">
        <f t="shared" si="7"/>
        <v>2433.68</v>
      </c>
    </row>
    <row r="111" spans="1:8">
      <c r="A111" s="18">
        <v>45838</v>
      </c>
      <c r="B111" s="15" t="s">
        <v>58</v>
      </c>
      <c r="C111" s="19" t="s">
        <v>59</v>
      </c>
      <c r="D111" s="15" t="s">
        <v>60</v>
      </c>
      <c r="E111" s="20" t="s">
        <v>12</v>
      </c>
      <c r="F111" s="21">
        <v>38863</v>
      </c>
      <c r="G111" s="22">
        <v>0.28</v>
      </c>
      <c r="H111" s="37">
        <f t="shared" si="7"/>
        <v>10881.64</v>
      </c>
    </row>
    <row r="112" spans="1:8">
      <c r="A112" s="24"/>
      <c r="B112" s="13"/>
      <c r="C112" s="25"/>
      <c r="D112" s="15"/>
      <c r="E112" s="13" t="s">
        <v>14</v>
      </c>
      <c r="F112" s="21">
        <v>38863</v>
      </c>
      <c r="G112" s="13">
        <v>0.1</v>
      </c>
      <c r="H112" s="37">
        <f t="shared" si="7"/>
        <v>3886.3</v>
      </c>
    </row>
    <row r="113" spans="1:8">
      <c r="A113" s="27">
        <v>45827</v>
      </c>
      <c r="B113" s="13"/>
      <c r="C113" s="25"/>
      <c r="D113" s="15"/>
      <c r="E113" s="13" t="s">
        <v>15</v>
      </c>
      <c r="F113" s="21">
        <v>38863</v>
      </c>
      <c r="G113" s="13">
        <v>0.13</v>
      </c>
      <c r="H113" s="37">
        <f t="shared" si="7"/>
        <v>5052.19</v>
      </c>
    </row>
    <row r="114" spans="1:8">
      <c r="A114" s="27">
        <v>45838</v>
      </c>
      <c r="B114" s="13"/>
      <c r="C114" s="25"/>
      <c r="D114" s="15"/>
      <c r="E114" s="13" t="s">
        <v>16</v>
      </c>
      <c r="F114" s="13">
        <v>155452</v>
      </c>
      <c r="G114" s="13">
        <v>0.042</v>
      </c>
      <c r="H114" s="37">
        <f t="shared" si="7"/>
        <v>6528.984</v>
      </c>
    </row>
    <row r="115" spans="1:8">
      <c r="A115" s="27">
        <v>45827</v>
      </c>
      <c r="B115" s="13"/>
      <c r="C115" s="25"/>
      <c r="D115" s="15"/>
      <c r="E115" s="15" t="s">
        <v>18</v>
      </c>
      <c r="F115" s="21">
        <v>38863</v>
      </c>
      <c r="G115" s="13">
        <v>0.58</v>
      </c>
      <c r="H115" s="37">
        <f t="shared" si="7"/>
        <v>22540.54</v>
      </c>
    </row>
    <row r="116" spans="1:8">
      <c r="A116" s="18">
        <v>45838</v>
      </c>
      <c r="B116" s="15" t="s">
        <v>61</v>
      </c>
      <c r="C116" s="19" t="s">
        <v>62</v>
      </c>
      <c r="D116" s="15" t="s">
        <v>63</v>
      </c>
      <c r="E116" s="20" t="s">
        <v>12</v>
      </c>
      <c r="F116" s="21">
        <v>17855</v>
      </c>
      <c r="G116" s="22">
        <v>0.28</v>
      </c>
      <c r="H116" s="37">
        <f t="shared" si="7"/>
        <v>4999.4</v>
      </c>
    </row>
    <row r="117" spans="1:8">
      <c r="A117" s="24"/>
      <c r="B117" s="13"/>
      <c r="C117" s="25"/>
      <c r="D117" s="15"/>
      <c r="E117" s="13" t="s">
        <v>14</v>
      </c>
      <c r="F117" s="21">
        <v>17855</v>
      </c>
      <c r="G117" s="13">
        <v>0.1</v>
      </c>
      <c r="H117" s="37">
        <f t="shared" si="7"/>
        <v>1785.5</v>
      </c>
    </row>
    <row r="118" spans="1:8">
      <c r="A118" s="27">
        <v>45827</v>
      </c>
      <c r="B118" s="13"/>
      <c r="C118" s="25"/>
      <c r="D118" s="15"/>
      <c r="E118" s="13" t="s">
        <v>15</v>
      </c>
      <c r="F118" s="21">
        <v>17855</v>
      </c>
      <c r="G118" s="13">
        <v>0.13</v>
      </c>
      <c r="H118" s="37">
        <f t="shared" si="7"/>
        <v>2321.15</v>
      </c>
    </row>
    <row r="119" spans="1:8">
      <c r="A119" s="27">
        <v>45838</v>
      </c>
      <c r="B119" s="13"/>
      <c r="C119" s="25"/>
      <c r="D119" s="15"/>
      <c r="E119" s="13" t="s">
        <v>16</v>
      </c>
      <c r="F119" s="13">
        <v>71420</v>
      </c>
      <c r="G119" s="13">
        <v>0.042</v>
      </c>
      <c r="H119" s="37">
        <f t="shared" si="7"/>
        <v>2999.64</v>
      </c>
    </row>
    <row r="120" spans="1:8">
      <c r="A120" s="27">
        <v>45827</v>
      </c>
      <c r="B120" s="13"/>
      <c r="C120" s="25"/>
      <c r="D120" s="15"/>
      <c r="E120" s="15" t="s">
        <v>18</v>
      </c>
      <c r="F120" s="21">
        <v>17855</v>
      </c>
      <c r="G120" s="13">
        <v>0.58</v>
      </c>
      <c r="H120" s="37">
        <f t="shared" si="7"/>
        <v>10355.9</v>
      </c>
    </row>
    <row r="121" spans="1:8">
      <c r="A121" s="18">
        <v>45842</v>
      </c>
      <c r="B121" s="15">
        <v>82066</v>
      </c>
      <c r="C121" s="19" t="s">
        <v>64</v>
      </c>
      <c r="D121" s="15" t="s">
        <v>65</v>
      </c>
      <c r="E121" s="20" t="s">
        <v>12</v>
      </c>
      <c r="F121" s="21">
        <v>22041</v>
      </c>
      <c r="G121" s="22">
        <v>0.28</v>
      </c>
      <c r="H121" s="37">
        <f t="shared" si="7"/>
        <v>6171.48</v>
      </c>
    </row>
    <row r="122" spans="1:8">
      <c r="A122" s="24"/>
      <c r="B122" s="13"/>
      <c r="C122" s="25"/>
      <c r="D122" s="15"/>
      <c r="E122" s="13" t="s">
        <v>14</v>
      </c>
      <c r="F122" s="21">
        <v>22041</v>
      </c>
      <c r="G122" s="13">
        <v>0.1</v>
      </c>
      <c r="H122" s="37">
        <f t="shared" si="7"/>
        <v>2204.1</v>
      </c>
    </row>
    <row r="123" spans="1:8">
      <c r="A123" s="24">
        <v>45827</v>
      </c>
      <c r="B123" s="13"/>
      <c r="C123" s="25"/>
      <c r="D123" s="15"/>
      <c r="E123" s="13" t="s">
        <v>15</v>
      </c>
      <c r="F123" s="21">
        <v>22041</v>
      </c>
      <c r="G123" s="13">
        <v>0.13</v>
      </c>
      <c r="H123" s="37">
        <f t="shared" si="7"/>
        <v>2865.33</v>
      </c>
    </row>
    <row r="124" spans="1:8">
      <c r="A124" s="27">
        <v>45838</v>
      </c>
      <c r="B124" s="13"/>
      <c r="C124" s="25"/>
      <c r="D124" s="15"/>
      <c r="E124" s="13" t="s">
        <v>16</v>
      </c>
      <c r="F124" s="13">
        <f>F123*4</f>
        <v>88164</v>
      </c>
      <c r="G124" s="13">
        <v>0.042</v>
      </c>
      <c r="H124" s="37">
        <f t="shared" si="7"/>
        <v>3702.888</v>
      </c>
    </row>
    <row r="125" spans="1:8">
      <c r="A125" s="27">
        <v>45827</v>
      </c>
      <c r="B125" s="13"/>
      <c r="C125" s="25"/>
      <c r="D125" s="15"/>
      <c r="E125" s="15" t="s">
        <v>18</v>
      </c>
      <c r="F125" s="21">
        <v>22041</v>
      </c>
      <c r="G125" s="13">
        <v>0.58</v>
      </c>
      <c r="H125" s="37">
        <f t="shared" si="7"/>
        <v>12783.78</v>
      </c>
    </row>
    <row r="126" spans="1:8">
      <c r="A126" s="18">
        <v>45806</v>
      </c>
      <c r="B126" s="15">
        <v>80805</v>
      </c>
      <c r="C126" s="19" t="s">
        <v>66</v>
      </c>
      <c r="D126" s="15" t="s">
        <v>67</v>
      </c>
      <c r="E126" s="20" t="s">
        <v>12</v>
      </c>
      <c r="F126" s="21">
        <v>8398</v>
      </c>
      <c r="G126" s="22">
        <v>0.28</v>
      </c>
      <c r="H126" s="37">
        <f t="shared" si="7"/>
        <v>2351.44</v>
      </c>
    </row>
    <row r="127" spans="1:8">
      <c r="A127" s="24"/>
      <c r="B127" s="13"/>
      <c r="C127" s="25"/>
      <c r="D127" s="15"/>
      <c r="E127" s="15" t="s">
        <v>32</v>
      </c>
      <c r="F127" s="21">
        <v>8398</v>
      </c>
      <c r="G127" s="13">
        <v>0</v>
      </c>
      <c r="H127" s="37">
        <f t="shared" si="7"/>
        <v>0</v>
      </c>
    </row>
    <row r="128" spans="1:8">
      <c r="A128" s="26"/>
      <c r="B128" s="13"/>
      <c r="C128" s="25"/>
      <c r="D128" s="15"/>
      <c r="E128" s="13" t="s">
        <v>14</v>
      </c>
      <c r="F128" s="21">
        <v>8398</v>
      </c>
      <c r="G128" s="13">
        <v>0.1</v>
      </c>
      <c r="H128" s="37">
        <f t="shared" si="7"/>
        <v>839.8</v>
      </c>
    </row>
    <row r="129" spans="1:8">
      <c r="A129" s="27">
        <v>45800</v>
      </c>
      <c r="B129" s="13"/>
      <c r="C129" s="25"/>
      <c r="D129" s="15"/>
      <c r="E129" s="13" t="s">
        <v>15</v>
      </c>
      <c r="F129" s="21">
        <v>8398</v>
      </c>
      <c r="G129" s="13">
        <v>0.13</v>
      </c>
      <c r="H129" s="37">
        <f t="shared" si="7"/>
        <v>1091.74</v>
      </c>
    </row>
    <row r="130" spans="1:8">
      <c r="A130" s="27"/>
      <c r="B130" s="13"/>
      <c r="C130" s="25"/>
      <c r="D130" s="15"/>
      <c r="E130" s="13" t="s">
        <v>55</v>
      </c>
      <c r="F130" s="13">
        <f>8398*6</f>
        <v>50388</v>
      </c>
      <c r="G130" s="13">
        <v>0.042</v>
      </c>
      <c r="H130" s="37">
        <f t="shared" si="7"/>
        <v>2116.296</v>
      </c>
    </row>
    <row r="131" spans="1:8">
      <c r="A131" s="27">
        <v>45799</v>
      </c>
      <c r="B131" s="13"/>
      <c r="C131" s="25"/>
      <c r="D131" s="15"/>
      <c r="E131" s="15" t="s">
        <v>18</v>
      </c>
      <c r="F131" s="21">
        <v>8398</v>
      </c>
      <c r="G131" s="13">
        <v>0.58</v>
      </c>
      <c r="H131" s="37">
        <f t="shared" si="7"/>
        <v>4870.84</v>
      </c>
    </row>
    <row r="132" spans="1:8">
      <c r="A132" s="18">
        <v>45813</v>
      </c>
      <c r="B132" s="15">
        <v>81513</v>
      </c>
      <c r="C132" s="19" t="s">
        <v>68</v>
      </c>
      <c r="D132" s="15" t="s">
        <v>69</v>
      </c>
      <c r="E132" s="20" t="s">
        <v>12</v>
      </c>
      <c r="F132" s="21">
        <v>22045</v>
      </c>
      <c r="G132" s="22">
        <v>0.28</v>
      </c>
      <c r="H132" s="37">
        <f t="shared" si="7"/>
        <v>6172.6</v>
      </c>
    </row>
    <row r="133" spans="1:8">
      <c r="A133" s="24"/>
      <c r="B133" s="13"/>
      <c r="C133" s="25"/>
      <c r="D133" s="15"/>
      <c r="E133" s="13" t="s">
        <v>14</v>
      </c>
      <c r="F133" s="21">
        <v>22045</v>
      </c>
      <c r="G133" s="13">
        <v>0.1</v>
      </c>
      <c r="H133" s="37">
        <f t="shared" si="7"/>
        <v>2204.5</v>
      </c>
    </row>
    <row r="134" spans="1:8">
      <c r="A134" s="24"/>
      <c r="B134" s="13"/>
      <c r="C134" s="25"/>
      <c r="D134" s="15"/>
      <c r="E134" s="13" t="s">
        <v>15</v>
      </c>
      <c r="F134" s="21">
        <v>22045</v>
      </c>
      <c r="G134" s="13">
        <v>0.13</v>
      </c>
      <c r="H134" s="37">
        <f t="shared" si="7"/>
        <v>2865.85</v>
      </c>
    </row>
    <row r="135" spans="1:8">
      <c r="A135" s="24"/>
      <c r="B135" s="13"/>
      <c r="C135" s="25"/>
      <c r="D135" s="15"/>
      <c r="E135" s="13" t="s">
        <v>55</v>
      </c>
      <c r="F135" s="13">
        <f>22045*6</f>
        <v>132270</v>
      </c>
      <c r="G135" s="13">
        <v>0.042</v>
      </c>
      <c r="H135" s="37">
        <f t="shared" si="7"/>
        <v>5555.34</v>
      </c>
    </row>
    <row r="136" spans="1:8">
      <c r="A136" s="26"/>
      <c r="B136" s="13"/>
      <c r="C136" s="25"/>
      <c r="D136" s="15"/>
      <c r="E136" s="15" t="s">
        <v>18</v>
      </c>
      <c r="F136" s="21">
        <v>22045</v>
      </c>
      <c r="G136" s="13">
        <v>0.58</v>
      </c>
      <c r="H136" s="37">
        <f t="shared" si="7"/>
        <v>12786.1</v>
      </c>
    </row>
    <row r="137" spans="1:8">
      <c r="A137" s="27">
        <v>45814</v>
      </c>
      <c r="B137" s="15">
        <v>80977</v>
      </c>
      <c r="C137" s="19" t="s">
        <v>70</v>
      </c>
      <c r="D137" s="15" t="s">
        <v>71</v>
      </c>
      <c r="E137" s="20" t="s">
        <v>12</v>
      </c>
      <c r="F137" s="21">
        <v>27294</v>
      </c>
      <c r="G137" s="13">
        <v>0.28</v>
      </c>
      <c r="H137" s="37">
        <f t="shared" si="7"/>
        <v>7642.32</v>
      </c>
    </row>
    <row r="138" spans="1:8">
      <c r="A138" s="27"/>
      <c r="B138" s="13"/>
      <c r="C138" s="25"/>
      <c r="D138" s="15"/>
      <c r="E138" s="13" t="s">
        <v>14</v>
      </c>
      <c r="F138" s="21">
        <v>27294</v>
      </c>
      <c r="G138" s="13">
        <v>0.1</v>
      </c>
      <c r="H138" s="37">
        <f t="shared" si="7"/>
        <v>2729.4</v>
      </c>
    </row>
    <row r="139" spans="1:8">
      <c r="A139" s="27"/>
      <c r="B139" s="13"/>
      <c r="C139" s="25"/>
      <c r="D139" s="15"/>
      <c r="E139" s="13" t="s">
        <v>15</v>
      </c>
      <c r="F139" s="21">
        <v>27294</v>
      </c>
      <c r="G139" s="13">
        <v>0.13</v>
      </c>
      <c r="H139" s="37">
        <f t="shared" si="7"/>
        <v>3548.22</v>
      </c>
    </row>
    <row r="140" spans="1:8">
      <c r="A140" s="27"/>
      <c r="B140" s="13"/>
      <c r="C140" s="25"/>
      <c r="D140" s="15"/>
      <c r="E140" s="13" t="s">
        <v>72</v>
      </c>
      <c r="F140" s="21">
        <f>20997*6</f>
        <v>125982</v>
      </c>
      <c r="G140" s="13">
        <v>0.042</v>
      </c>
      <c r="H140" s="37">
        <f t="shared" si="7"/>
        <v>5291.244</v>
      </c>
    </row>
    <row r="141" spans="1:8">
      <c r="A141" s="27">
        <v>45815</v>
      </c>
      <c r="B141" s="13"/>
      <c r="C141" s="25"/>
      <c r="D141" s="15"/>
      <c r="E141" s="13" t="s">
        <v>55</v>
      </c>
      <c r="F141" s="13">
        <f>6297*6</f>
        <v>37782</v>
      </c>
      <c r="G141" s="13">
        <v>0.042</v>
      </c>
      <c r="H141" s="37">
        <f t="shared" si="7"/>
        <v>1586.844</v>
      </c>
    </row>
    <row r="142" spans="1:8">
      <c r="A142" s="27">
        <v>45814</v>
      </c>
      <c r="B142" s="13"/>
      <c r="C142" s="25"/>
      <c r="D142" s="15"/>
      <c r="E142" s="15" t="s">
        <v>18</v>
      </c>
      <c r="F142" s="21">
        <v>27294</v>
      </c>
      <c r="G142" s="13">
        <v>0.58</v>
      </c>
      <c r="H142" s="37">
        <f t="shared" si="7"/>
        <v>15830.52</v>
      </c>
    </row>
    <row r="143" spans="8:8">
      <c r="H143" s="28">
        <f>SUM(H100:H142)</f>
        <v>224843.188</v>
      </c>
    </row>
    <row r="146" spans="1:8">
      <c r="A146" s="27">
        <v>45823</v>
      </c>
      <c r="B146" s="15" t="s">
        <v>73</v>
      </c>
      <c r="C146" s="19" t="s">
        <v>74</v>
      </c>
      <c r="D146" s="15" t="s">
        <v>75</v>
      </c>
      <c r="E146" s="15" t="s">
        <v>12</v>
      </c>
      <c r="F146" s="13">
        <f t="shared" ref="F146:F150" si="8">23932+7544+20</f>
        <v>31496</v>
      </c>
      <c r="G146" s="13">
        <v>0.28</v>
      </c>
      <c r="H146" s="37">
        <f>F146*G146</f>
        <v>8818.88</v>
      </c>
    </row>
    <row r="147" spans="1:8">
      <c r="A147" s="27"/>
      <c r="B147" s="13"/>
      <c r="C147" s="25"/>
      <c r="D147" s="15"/>
      <c r="E147" s="13" t="s">
        <v>14</v>
      </c>
      <c r="F147" s="13">
        <f t="shared" si="8"/>
        <v>31496</v>
      </c>
      <c r="G147" s="13">
        <v>0.1</v>
      </c>
      <c r="H147" s="37">
        <f t="shared" ref="H147:H178" si="9">F147*G147</f>
        <v>3149.6</v>
      </c>
    </row>
    <row r="148" spans="1:8">
      <c r="A148" s="27"/>
      <c r="B148" s="13"/>
      <c r="C148" s="25"/>
      <c r="D148" s="15"/>
      <c r="E148" s="13" t="s">
        <v>13</v>
      </c>
      <c r="F148" s="13">
        <v>1886</v>
      </c>
      <c r="G148" s="13">
        <v>0.24</v>
      </c>
      <c r="H148" s="37">
        <f t="shared" si="9"/>
        <v>452.64</v>
      </c>
    </row>
    <row r="149" spans="1:8">
      <c r="A149" s="27">
        <v>45818</v>
      </c>
      <c r="B149" s="13"/>
      <c r="C149" s="25"/>
      <c r="D149" s="15"/>
      <c r="E149" s="15" t="s">
        <v>76</v>
      </c>
      <c r="F149" s="13">
        <f t="shared" si="8"/>
        <v>31496</v>
      </c>
      <c r="G149" s="13">
        <v>0.13</v>
      </c>
      <c r="H149" s="37">
        <f t="shared" si="9"/>
        <v>4094.48</v>
      </c>
    </row>
    <row r="150" spans="1:8">
      <c r="A150" s="27"/>
      <c r="B150" s="13"/>
      <c r="C150" s="25"/>
      <c r="D150" s="15"/>
      <c r="E150" s="13" t="s">
        <v>18</v>
      </c>
      <c r="F150" s="13">
        <f t="shared" si="8"/>
        <v>31496</v>
      </c>
      <c r="G150" s="13">
        <v>0.58</v>
      </c>
      <c r="H150" s="37">
        <f t="shared" si="9"/>
        <v>18267.68</v>
      </c>
    </row>
    <row r="151" spans="1:8">
      <c r="A151" s="27">
        <v>45823</v>
      </c>
      <c r="B151" s="13"/>
      <c r="C151" s="25"/>
      <c r="D151" s="15"/>
      <c r="E151" s="13" t="s">
        <v>16</v>
      </c>
      <c r="F151" s="13">
        <f>F150*4</f>
        <v>125984</v>
      </c>
      <c r="G151" s="13">
        <v>0.042</v>
      </c>
      <c r="H151" s="37">
        <f t="shared" si="9"/>
        <v>5291.328</v>
      </c>
    </row>
    <row r="152" spans="1:8">
      <c r="A152" s="27">
        <v>45818</v>
      </c>
      <c r="B152" s="13"/>
      <c r="C152" s="25"/>
      <c r="D152" s="15"/>
      <c r="E152" s="44" t="s">
        <v>77</v>
      </c>
      <c r="F152" s="13">
        <f>23932+7544+20</f>
        <v>31496</v>
      </c>
      <c r="G152" s="13">
        <v>0.03</v>
      </c>
      <c r="H152" s="37">
        <f t="shared" si="9"/>
        <v>944.88</v>
      </c>
    </row>
    <row r="153" spans="1:8">
      <c r="A153" s="27">
        <v>45826</v>
      </c>
      <c r="B153" s="15">
        <v>81484</v>
      </c>
      <c r="C153" s="19" t="s">
        <v>78</v>
      </c>
      <c r="D153" s="15" t="s">
        <v>79</v>
      </c>
      <c r="E153" s="15" t="s">
        <v>12</v>
      </c>
      <c r="F153" s="13">
        <v>14166</v>
      </c>
      <c r="G153" s="13">
        <v>0.28</v>
      </c>
      <c r="H153" s="37">
        <f t="shared" si="9"/>
        <v>3966.48</v>
      </c>
    </row>
    <row r="154" spans="1:8">
      <c r="A154" s="27"/>
      <c r="B154" s="13"/>
      <c r="C154" s="25"/>
      <c r="D154" s="15"/>
      <c r="E154" s="13" t="s">
        <v>14</v>
      </c>
      <c r="F154" s="13">
        <v>14166</v>
      </c>
      <c r="G154" s="13">
        <v>0.1</v>
      </c>
      <c r="H154" s="37">
        <f t="shared" si="9"/>
        <v>1416.6</v>
      </c>
    </row>
    <row r="155" spans="1:8">
      <c r="A155" s="27">
        <v>45818</v>
      </c>
      <c r="B155" s="13"/>
      <c r="C155" s="25"/>
      <c r="D155" s="15"/>
      <c r="E155" s="15" t="s">
        <v>76</v>
      </c>
      <c r="F155" s="13">
        <v>14166</v>
      </c>
      <c r="G155" s="13">
        <v>0.13</v>
      </c>
      <c r="H155" s="37">
        <f t="shared" si="9"/>
        <v>1841.58</v>
      </c>
    </row>
    <row r="156" spans="1:8">
      <c r="A156" s="27"/>
      <c r="B156" s="13"/>
      <c r="C156" s="25"/>
      <c r="D156" s="15"/>
      <c r="E156" s="13" t="s">
        <v>18</v>
      </c>
      <c r="F156" s="13">
        <v>14166</v>
      </c>
      <c r="G156" s="13">
        <v>0.58</v>
      </c>
      <c r="H156" s="37">
        <f t="shared" si="9"/>
        <v>8216.28</v>
      </c>
    </row>
    <row r="157" spans="1:8">
      <c r="A157" s="27">
        <v>45823</v>
      </c>
      <c r="B157" s="13"/>
      <c r="C157" s="25"/>
      <c r="D157" s="15"/>
      <c r="E157" s="13" t="s">
        <v>16</v>
      </c>
      <c r="F157" s="13">
        <f>F156*4</f>
        <v>56664</v>
      </c>
      <c r="G157" s="13">
        <v>0.042</v>
      </c>
      <c r="H157" s="37">
        <f t="shared" si="9"/>
        <v>2379.888</v>
      </c>
    </row>
    <row r="158" spans="1:8">
      <c r="A158" s="27">
        <v>45818</v>
      </c>
      <c r="B158" s="13"/>
      <c r="C158" s="25"/>
      <c r="D158" s="15"/>
      <c r="E158" s="44" t="s">
        <v>77</v>
      </c>
      <c r="F158" s="13">
        <v>14166</v>
      </c>
      <c r="G158" s="13">
        <v>0.03</v>
      </c>
      <c r="H158" s="37">
        <f t="shared" si="9"/>
        <v>424.98</v>
      </c>
    </row>
    <row r="159" spans="1:8">
      <c r="A159" s="18">
        <v>45828</v>
      </c>
      <c r="B159" s="15" t="s">
        <v>80</v>
      </c>
      <c r="C159" s="19" t="s">
        <v>81</v>
      </c>
      <c r="D159" s="15" t="s">
        <v>82</v>
      </c>
      <c r="E159" s="20" t="s">
        <v>12</v>
      </c>
      <c r="F159" s="21">
        <f t="shared" ref="F159:F162" si="10">11758+3984+10</f>
        <v>15752</v>
      </c>
      <c r="G159" s="22">
        <v>0.28</v>
      </c>
      <c r="H159" s="37">
        <f t="shared" si="9"/>
        <v>4410.56</v>
      </c>
    </row>
    <row r="160" spans="1:8">
      <c r="A160" s="24"/>
      <c r="B160" s="13"/>
      <c r="C160" s="25"/>
      <c r="D160" s="15"/>
      <c r="E160" s="20" t="s">
        <v>13</v>
      </c>
      <c r="F160" s="21">
        <v>996</v>
      </c>
      <c r="G160" s="13">
        <v>0.24</v>
      </c>
      <c r="H160" s="37">
        <f t="shared" si="9"/>
        <v>239.04</v>
      </c>
    </row>
    <row r="161" spans="1:8">
      <c r="A161" s="26"/>
      <c r="B161" s="13"/>
      <c r="C161" s="25"/>
      <c r="D161" s="15"/>
      <c r="E161" s="13" t="s">
        <v>14</v>
      </c>
      <c r="F161" s="21">
        <f t="shared" si="10"/>
        <v>15752</v>
      </c>
      <c r="G161" s="13">
        <v>0.1</v>
      </c>
      <c r="H161" s="37">
        <f t="shared" si="9"/>
        <v>1575.2</v>
      </c>
    </row>
    <row r="162" spans="1:8">
      <c r="A162" s="24">
        <v>45823</v>
      </c>
      <c r="B162" s="13"/>
      <c r="C162" s="25"/>
      <c r="D162" s="15"/>
      <c r="E162" s="13" t="s">
        <v>15</v>
      </c>
      <c r="F162" s="21">
        <f t="shared" si="10"/>
        <v>15752</v>
      </c>
      <c r="G162" s="13">
        <v>0.13</v>
      </c>
      <c r="H162" s="37">
        <f t="shared" si="9"/>
        <v>2047.76</v>
      </c>
    </row>
    <row r="163" spans="1:8">
      <c r="A163" s="24"/>
      <c r="B163" s="13"/>
      <c r="C163" s="25"/>
      <c r="D163" s="15"/>
      <c r="E163" s="13" t="s">
        <v>16</v>
      </c>
      <c r="F163" s="13">
        <f>15752*4</f>
        <v>63008</v>
      </c>
      <c r="G163" s="13">
        <v>0.042</v>
      </c>
      <c r="H163" s="37">
        <f t="shared" si="9"/>
        <v>2646.336</v>
      </c>
    </row>
    <row r="164" spans="1:8">
      <c r="A164" s="26"/>
      <c r="B164" s="13"/>
      <c r="C164" s="25"/>
      <c r="D164" s="15"/>
      <c r="E164" s="15" t="s">
        <v>18</v>
      </c>
      <c r="F164" s="21">
        <f>11758+3984+10</f>
        <v>15752</v>
      </c>
      <c r="G164" s="13">
        <v>0.58</v>
      </c>
      <c r="H164" s="37">
        <f t="shared" si="9"/>
        <v>9136.16</v>
      </c>
    </row>
    <row r="165" spans="1:8">
      <c r="A165" s="18">
        <v>45836</v>
      </c>
      <c r="B165" s="15" t="s">
        <v>83</v>
      </c>
      <c r="C165" s="19" t="s">
        <v>84</v>
      </c>
      <c r="D165" s="15" t="s">
        <v>85</v>
      </c>
      <c r="E165" s="20" t="s">
        <v>12</v>
      </c>
      <c r="F165" s="21">
        <v>17850</v>
      </c>
      <c r="G165" s="22">
        <v>0.28</v>
      </c>
      <c r="H165" s="37">
        <f t="shared" si="9"/>
        <v>4998</v>
      </c>
    </row>
    <row r="166" spans="1:8">
      <c r="A166" s="24"/>
      <c r="B166" s="13"/>
      <c r="C166" s="25"/>
      <c r="D166" s="15"/>
      <c r="E166" s="20" t="s">
        <v>13</v>
      </c>
      <c r="F166" s="21">
        <v>838</v>
      </c>
      <c r="G166" s="13">
        <v>0.24</v>
      </c>
      <c r="H166" s="37">
        <f t="shared" si="9"/>
        <v>201.12</v>
      </c>
    </row>
    <row r="167" spans="1:8">
      <c r="A167" s="26"/>
      <c r="B167" s="13"/>
      <c r="C167" s="25"/>
      <c r="D167" s="15"/>
      <c r="E167" s="13" t="s">
        <v>14</v>
      </c>
      <c r="F167" s="21">
        <v>17850</v>
      </c>
      <c r="G167" s="13">
        <v>0.1</v>
      </c>
      <c r="H167" s="37">
        <f t="shared" si="9"/>
        <v>1785</v>
      </c>
    </row>
    <row r="168" spans="1:8">
      <c r="A168" s="24">
        <v>45828</v>
      </c>
      <c r="B168" s="13"/>
      <c r="C168" s="25"/>
      <c r="D168" s="15"/>
      <c r="E168" s="13" t="s">
        <v>15</v>
      </c>
      <c r="F168" s="21">
        <v>17850</v>
      </c>
      <c r="G168" s="13">
        <v>0.13</v>
      </c>
      <c r="H168" s="37">
        <f t="shared" si="9"/>
        <v>2320.5</v>
      </c>
    </row>
    <row r="169" spans="1:8">
      <c r="A169" s="27">
        <v>45834</v>
      </c>
      <c r="B169" s="13"/>
      <c r="C169" s="25"/>
      <c r="D169" s="15"/>
      <c r="E169" s="13" t="s">
        <v>28</v>
      </c>
      <c r="F169" s="13">
        <v>89250</v>
      </c>
      <c r="G169" s="13">
        <v>0.042</v>
      </c>
      <c r="H169" s="37">
        <f t="shared" si="9"/>
        <v>3748.5</v>
      </c>
    </row>
    <row r="170" spans="1:8">
      <c r="A170" s="26">
        <v>45828</v>
      </c>
      <c r="B170" s="13"/>
      <c r="C170" s="25"/>
      <c r="D170" s="15"/>
      <c r="E170" s="15" t="s">
        <v>18</v>
      </c>
      <c r="F170" s="21">
        <v>17850</v>
      </c>
      <c r="G170" s="13">
        <v>0.58</v>
      </c>
      <c r="H170" s="37">
        <f t="shared" si="9"/>
        <v>10353</v>
      </c>
    </row>
    <row r="171" spans="1:8">
      <c r="A171" s="27">
        <v>45836</v>
      </c>
      <c r="B171" s="15">
        <v>82689</v>
      </c>
      <c r="C171" s="19" t="s">
        <v>86</v>
      </c>
      <c r="D171" s="15" t="s">
        <v>87</v>
      </c>
      <c r="E171" s="20" t="s">
        <v>12</v>
      </c>
      <c r="F171" s="21">
        <v>1047</v>
      </c>
      <c r="G171" s="13">
        <v>0.28</v>
      </c>
      <c r="H171" s="37">
        <f t="shared" si="9"/>
        <v>293.16</v>
      </c>
    </row>
    <row r="172" spans="1:8">
      <c r="A172" s="27"/>
      <c r="B172" s="13"/>
      <c r="C172" s="25"/>
      <c r="D172" s="15"/>
      <c r="E172" s="13" t="s">
        <v>14</v>
      </c>
      <c r="F172" s="21">
        <v>1047</v>
      </c>
      <c r="G172" s="13">
        <v>0.1</v>
      </c>
      <c r="H172" s="37">
        <f t="shared" si="9"/>
        <v>104.7</v>
      </c>
    </row>
    <row r="173" spans="1:8">
      <c r="A173" s="27">
        <v>45828</v>
      </c>
      <c r="B173" s="13"/>
      <c r="C173" s="25"/>
      <c r="D173" s="15"/>
      <c r="E173" s="13" t="s">
        <v>15</v>
      </c>
      <c r="F173" s="21">
        <v>1047</v>
      </c>
      <c r="G173" s="13">
        <v>0.13</v>
      </c>
      <c r="H173" s="37">
        <f t="shared" si="9"/>
        <v>136.11</v>
      </c>
    </row>
    <row r="174" spans="1:8">
      <c r="A174" s="27"/>
      <c r="B174" s="13"/>
      <c r="C174" s="25"/>
      <c r="D174" s="15"/>
      <c r="E174" s="13" t="s">
        <v>16</v>
      </c>
      <c r="F174" s="13">
        <f>F173*4</f>
        <v>4188</v>
      </c>
      <c r="G174" s="13">
        <v>0.042</v>
      </c>
      <c r="H174" s="37">
        <f t="shared" si="9"/>
        <v>175.896</v>
      </c>
    </row>
    <row r="175" spans="1:8">
      <c r="A175" s="27"/>
      <c r="B175" s="13"/>
      <c r="C175" s="25"/>
      <c r="D175" s="15"/>
      <c r="E175" s="15" t="s">
        <v>18</v>
      </c>
      <c r="F175" s="21">
        <v>1047</v>
      </c>
      <c r="G175" s="13">
        <v>0.58</v>
      </c>
      <c r="H175" s="37">
        <f t="shared" si="9"/>
        <v>607.26</v>
      </c>
    </row>
    <row r="176" spans="1:8">
      <c r="A176" s="27">
        <v>45836</v>
      </c>
      <c r="B176" s="15">
        <v>82688</v>
      </c>
      <c r="C176" s="19" t="s">
        <v>88</v>
      </c>
      <c r="D176" s="15" t="s">
        <v>89</v>
      </c>
      <c r="E176" s="20" t="s">
        <v>12</v>
      </c>
      <c r="F176" s="21">
        <v>2097</v>
      </c>
      <c r="G176" s="13">
        <v>0.28</v>
      </c>
      <c r="H176" s="37">
        <f t="shared" si="9"/>
        <v>587.16</v>
      </c>
    </row>
    <row r="177" spans="1:8">
      <c r="A177" s="27"/>
      <c r="B177" s="13"/>
      <c r="C177" s="25"/>
      <c r="D177" s="15"/>
      <c r="E177" s="13" t="s">
        <v>14</v>
      </c>
      <c r="F177" s="21">
        <v>2097</v>
      </c>
      <c r="G177" s="13">
        <v>0.1</v>
      </c>
      <c r="H177" s="37">
        <f t="shared" si="9"/>
        <v>209.7</v>
      </c>
    </row>
    <row r="178" spans="1:8">
      <c r="A178" s="27">
        <v>45828</v>
      </c>
      <c r="B178" s="13"/>
      <c r="C178" s="25"/>
      <c r="D178" s="15"/>
      <c r="E178" s="13" t="s">
        <v>15</v>
      </c>
      <c r="F178" s="21">
        <v>2097</v>
      </c>
      <c r="G178" s="13">
        <v>0.13</v>
      </c>
      <c r="H178" s="37">
        <f t="shared" si="9"/>
        <v>272.61</v>
      </c>
    </row>
    <row r="179" spans="1:8">
      <c r="A179" s="27">
        <v>45834</v>
      </c>
      <c r="B179" s="13"/>
      <c r="C179" s="25"/>
      <c r="D179" s="15"/>
      <c r="E179" s="13" t="s">
        <v>28</v>
      </c>
      <c r="F179" s="13">
        <f>F178*5</f>
        <v>10485</v>
      </c>
      <c r="G179" s="13">
        <v>0.042</v>
      </c>
      <c r="H179" s="37">
        <f t="shared" ref="H179:H197" si="11">F179*G179</f>
        <v>440.37</v>
      </c>
    </row>
    <row r="180" spans="1:8">
      <c r="A180" s="27">
        <v>45828</v>
      </c>
      <c r="B180" s="13"/>
      <c r="C180" s="25"/>
      <c r="D180" s="15"/>
      <c r="E180" s="15" t="s">
        <v>18</v>
      </c>
      <c r="F180" s="21">
        <v>2097</v>
      </c>
      <c r="G180" s="13">
        <v>0.58</v>
      </c>
      <c r="H180" s="37">
        <f t="shared" si="11"/>
        <v>1216.26</v>
      </c>
    </row>
    <row r="181" spans="1:8">
      <c r="A181" s="27">
        <v>45840</v>
      </c>
      <c r="B181" s="15" t="s">
        <v>90</v>
      </c>
      <c r="C181" s="19" t="s">
        <v>91</v>
      </c>
      <c r="D181" s="15" t="s">
        <v>92</v>
      </c>
      <c r="E181" s="20" t="s">
        <v>93</v>
      </c>
      <c r="F181" s="21">
        <v>12690</v>
      </c>
      <c r="G181" s="13">
        <v>0.28</v>
      </c>
      <c r="H181" s="37">
        <f t="shared" si="11"/>
        <v>3553.2</v>
      </c>
    </row>
    <row r="182" spans="1:8">
      <c r="A182" s="27"/>
      <c r="B182" s="13"/>
      <c r="C182" s="25"/>
      <c r="D182" s="15"/>
      <c r="E182" s="13" t="s">
        <v>14</v>
      </c>
      <c r="F182" s="21">
        <v>12690</v>
      </c>
      <c r="G182" s="13">
        <v>0.1</v>
      </c>
      <c r="H182" s="37">
        <f t="shared" si="11"/>
        <v>1269</v>
      </c>
    </row>
    <row r="183" spans="1:8">
      <c r="A183" s="27"/>
      <c r="B183" s="13"/>
      <c r="C183" s="25"/>
      <c r="D183" s="15"/>
      <c r="E183" s="20" t="s">
        <v>13</v>
      </c>
      <c r="F183" s="21">
        <v>744</v>
      </c>
      <c r="G183" s="13">
        <v>0.24</v>
      </c>
      <c r="H183" s="37">
        <f t="shared" si="11"/>
        <v>178.56</v>
      </c>
    </row>
    <row r="184" spans="1:8">
      <c r="A184" s="27">
        <v>45835</v>
      </c>
      <c r="B184" s="13"/>
      <c r="C184" s="25"/>
      <c r="D184" s="15"/>
      <c r="E184" s="13" t="s">
        <v>94</v>
      </c>
      <c r="F184" s="21">
        <v>12690</v>
      </c>
      <c r="G184" s="13">
        <v>0.158</v>
      </c>
      <c r="H184" s="37">
        <f t="shared" si="11"/>
        <v>2005.02</v>
      </c>
    </row>
    <row r="185" spans="1:8">
      <c r="A185" s="27">
        <v>45841</v>
      </c>
      <c r="B185" s="13"/>
      <c r="C185" s="25"/>
      <c r="D185" s="15"/>
      <c r="E185" s="13" t="s">
        <v>95</v>
      </c>
      <c r="F185" s="13">
        <v>88830</v>
      </c>
      <c r="G185" s="13">
        <v>0.042</v>
      </c>
      <c r="H185" s="37">
        <f t="shared" si="11"/>
        <v>3730.86</v>
      </c>
    </row>
    <row r="186" spans="1:8">
      <c r="A186" s="27">
        <v>45843</v>
      </c>
      <c r="B186" s="15" t="s">
        <v>96</v>
      </c>
      <c r="C186" s="19" t="s">
        <v>97</v>
      </c>
      <c r="D186" s="15" t="s">
        <v>98</v>
      </c>
      <c r="E186" s="15" t="s">
        <v>12</v>
      </c>
      <c r="F186" s="13">
        <v>42016</v>
      </c>
      <c r="G186" s="13">
        <v>0.28</v>
      </c>
      <c r="H186" s="37">
        <f t="shared" si="11"/>
        <v>11764.48</v>
      </c>
    </row>
    <row r="187" spans="1:8">
      <c r="A187" s="27"/>
      <c r="B187" s="13"/>
      <c r="C187" s="25"/>
      <c r="D187" s="15"/>
      <c r="E187" s="13" t="s">
        <v>14</v>
      </c>
      <c r="F187" s="13">
        <v>42016</v>
      </c>
      <c r="G187" s="13">
        <v>0.1</v>
      </c>
      <c r="H187" s="37">
        <f t="shared" si="11"/>
        <v>4201.6</v>
      </c>
    </row>
    <row r="188" spans="1:8">
      <c r="A188" s="27">
        <v>45840</v>
      </c>
      <c r="B188" s="13"/>
      <c r="C188" s="25"/>
      <c r="D188" s="15"/>
      <c r="E188" s="15" t="s">
        <v>76</v>
      </c>
      <c r="F188" s="13">
        <v>42016</v>
      </c>
      <c r="G188" s="13">
        <v>0.13</v>
      </c>
      <c r="H188" s="37">
        <f t="shared" si="11"/>
        <v>5462.08</v>
      </c>
    </row>
    <row r="189" spans="1:8">
      <c r="A189" s="27"/>
      <c r="B189" s="13"/>
      <c r="C189" s="25"/>
      <c r="D189" s="15"/>
      <c r="E189" s="13" t="s">
        <v>18</v>
      </c>
      <c r="F189" s="13">
        <v>42016</v>
      </c>
      <c r="G189" s="13">
        <v>0.58</v>
      </c>
      <c r="H189" s="37">
        <f t="shared" si="11"/>
        <v>24369.28</v>
      </c>
    </row>
    <row r="190" spans="1:8">
      <c r="A190" s="27"/>
      <c r="B190" s="13"/>
      <c r="C190" s="25"/>
      <c r="D190" s="15"/>
      <c r="E190" s="13" t="s">
        <v>77</v>
      </c>
      <c r="F190" s="13">
        <v>42016</v>
      </c>
      <c r="G190" s="13">
        <v>0.03</v>
      </c>
      <c r="H190" s="37">
        <f t="shared" si="11"/>
        <v>1260.48</v>
      </c>
    </row>
    <row r="191" spans="1:8">
      <c r="A191" s="27">
        <v>45843</v>
      </c>
      <c r="B191" s="13"/>
      <c r="C191" s="25"/>
      <c r="D191" s="15"/>
      <c r="E191" s="13" t="s">
        <v>16</v>
      </c>
      <c r="F191" s="13">
        <v>168064</v>
      </c>
      <c r="G191" s="13">
        <v>0.042</v>
      </c>
      <c r="H191" s="37">
        <f t="shared" si="11"/>
        <v>7058.688</v>
      </c>
    </row>
    <row r="192" spans="1:8">
      <c r="A192" s="18">
        <v>45850</v>
      </c>
      <c r="B192" s="15">
        <v>82048</v>
      </c>
      <c r="C192" s="19" t="s">
        <v>99</v>
      </c>
      <c r="D192" s="15" t="s">
        <v>100</v>
      </c>
      <c r="E192" s="15" t="s">
        <v>12</v>
      </c>
      <c r="F192" s="13">
        <v>29393</v>
      </c>
      <c r="G192" s="13">
        <v>0.28</v>
      </c>
      <c r="H192" s="37">
        <f t="shared" si="11"/>
        <v>8230.04</v>
      </c>
    </row>
    <row r="193" spans="1:8">
      <c r="A193" s="24"/>
      <c r="B193" s="13"/>
      <c r="C193" s="25"/>
      <c r="D193" s="15"/>
      <c r="E193" s="13" t="s">
        <v>14</v>
      </c>
      <c r="F193" s="13">
        <v>29393</v>
      </c>
      <c r="G193" s="13">
        <v>0.1</v>
      </c>
      <c r="H193" s="37">
        <f t="shared" si="11"/>
        <v>2939.3</v>
      </c>
    </row>
    <row r="194" spans="1:8">
      <c r="A194" s="18">
        <v>45840</v>
      </c>
      <c r="B194" s="13"/>
      <c r="C194" s="25"/>
      <c r="D194" s="15"/>
      <c r="E194" s="15" t="s">
        <v>76</v>
      </c>
      <c r="F194" s="13">
        <v>29393</v>
      </c>
      <c r="G194" s="13">
        <v>0.13</v>
      </c>
      <c r="H194" s="37">
        <f t="shared" si="11"/>
        <v>3821.09</v>
      </c>
    </row>
    <row r="195" spans="1:8">
      <c r="A195" s="24"/>
      <c r="B195" s="13"/>
      <c r="C195" s="25"/>
      <c r="D195" s="15"/>
      <c r="E195" s="13" t="s">
        <v>18</v>
      </c>
      <c r="F195" s="13">
        <v>29393</v>
      </c>
      <c r="G195" s="13">
        <v>0.58</v>
      </c>
      <c r="H195" s="37">
        <f t="shared" si="11"/>
        <v>17047.94</v>
      </c>
    </row>
    <row r="196" spans="1:8">
      <c r="A196" s="26"/>
      <c r="B196" s="13"/>
      <c r="C196" s="25"/>
      <c r="D196" s="15"/>
      <c r="E196" s="13" t="s">
        <v>77</v>
      </c>
      <c r="F196" s="13">
        <v>29393</v>
      </c>
      <c r="G196" s="13">
        <v>0.03</v>
      </c>
      <c r="H196" s="37">
        <f t="shared" si="11"/>
        <v>881.79</v>
      </c>
    </row>
    <row r="197" spans="1:8">
      <c r="A197" s="26">
        <v>45843</v>
      </c>
      <c r="B197" s="13"/>
      <c r="C197" s="25"/>
      <c r="D197" s="15"/>
      <c r="E197" s="13" t="s">
        <v>16</v>
      </c>
      <c r="F197" s="13">
        <f>F196*4</f>
        <v>117572</v>
      </c>
      <c r="G197" s="13">
        <v>0.042</v>
      </c>
      <c r="H197" s="37">
        <f t="shared" si="11"/>
        <v>4938.024</v>
      </c>
    </row>
    <row r="198" spans="8:8">
      <c r="H198" s="28">
        <f>SUM(H146:H197)</f>
        <v>209481.13</v>
      </c>
    </row>
    <row r="200" spans="1:8">
      <c r="A200" s="18">
        <v>45830</v>
      </c>
      <c r="B200" s="29" t="s">
        <v>101</v>
      </c>
      <c r="C200" s="30" t="s">
        <v>102</v>
      </c>
      <c r="D200" s="29" t="s">
        <v>103</v>
      </c>
      <c r="E200" s="31" t="s">
        <v>12</v>
      </c>
      <c r="F200" s="32">
        <f t="shared" ref="F200:F202" si="12">16796+10</f>
        <v>16806</v>
      </c>
      <c r="G200" s="22">
        <v>0.28</v>
      </c>
      <c r="H200" s="41">
        <f>F200*G200</f>
        <v>4705.68</v>
      </c>
    </row>
    <row r="201" spans="1:8">
      <c r="A201" s="27"/>
      <c r="B201" s="13"/>
      <c r="C201" s="25"/>
      <c r="D201" s="15"/>
      <c r="E201" s="13" t="s">
        <v>14</v>
      </c>
      <c r="F201" s="21">
        <f t="shared" si="12"/>
        <v>16806</v>
      </c>
      <c r="G201" s="13">
        <v>0.1</v>
      </c>
      <c r="H201" s="41">
        <f t="shared" ref="H201:H248" si="13">F201*G201</f>
        <v>1680.6</v>
      </c>
    </row>
    <row r="202" spans="1:8">
      <c r="A202" s="24">
        <v>45826</v>
      </c>
      <c r="B202" s="13"/>
      <c r="C202" s="25"/>
      <c r="D202" s="15"/>
      <c r="E202" s="13" t="s">
        <v>15</v>
      </c>
      <c r="F202" s="21">
        <f t="shared" si="12"/>
        <v>16806</v>
      </c>
      <c r="G202" s="13">
        <v>0.13</v>
      </c>
      <c r="H202" s="41">
        <f t="shared" si="13"/>
        <v>2184.78</v>
      </c>
    </row>
    <row r="203" spans="1:8">
      <c r="A203" s="18">
        <v>45836</v>
      </c>
      <c r="B203" s="13"/>
      <c r="C203" s="25"/>
      <c r="D203" s="15"/>
      <c r="E203" s="13" t="s">
        <v>55</v>
      </c>
      <c r="F203" s="13">
        <f>F202*6</f>
        <v>100836</v>
      </c>
      <c r="G203" s="13">
        <v>0.042</v>
      </c>
      <c r="H203" s="41">
        <f t="shared" si="13"/>
        <v>4235.112</v>
      </c>
    </row>
    <row r="204" spans="1:8">
      <c r="A204" s="27">
        <v>45826</v>
      </c>
      <c r="B204" s="13"/>
      <c r="C204" s="25"/>
      <c r="D204" s="15"/>
      <c r="E204" s="15" t="s">
        <v>18</v>
      </c>
      <c r="F204" s="21">
        <f>16796+10</f>
        <v>16806</v>
      </c>
      <c r="G204" s="13">
        <v>0.58</v>
      </c>
      <c r="H204" s="41">
        <f t="shared" si="13"/>
        <v>9747.48</v>
      </c>
    </row>
    <row r="205" spans="1:8">
      <c r="A205" s="18">
        <v>45830</v>
      </c>
      <c r="B205" s="29">
        <v>81491</v>
      </c>
      <c r="C205" s="36" t="s">
        <v>104</v>
      </c>
      <c r="D205" s="29" t="s">
        <v>105</v>
      </c>
      <c r="E205" s="31" t="s">
        <v>12</v>
      </c>
      <c r="F205" s="32">
        <v>6295</v>
      </c>
      <c r="G205" s="22">
        <v>0.28</v>
      </c>
      <c r="H205" s="41">
        <f t="shared" si="13"/>
        <v>1762.6</v>
      </c>
    </row>
    <row r="206" spans="1:8">
      <c r="A206" s="27"/>
      <c r="B206" s="13"/>
      <c r="C206" s="14"/>
      <c r="D206" s="15"/>
      <c r="E206" s="13" t="s">
        <v>14</v>
      </c>
      <c r="F206" s="21">
        <v>6295</v>
      </c>
      <c r="G206" s="13">
        <v>0.1</v>
      </c>
      <c r="H206" s="41">
        <f t="shared" si="13"/>
        <v>629.5</v>
      </c>
    </row>
    <row r="207" spans="1:8">
      <c r="A207" s="24">
        <v>45826</v>
      </c>
      <c r="B207" s="13"/>
      <c r="C207" s="14"/>
      <c r="D207" s="15"/>
      <c r="E207" s="13" t="s">
        <v>15</v>
      </c>
      <c r="F207" s="21">
        <v>6295</v>
      </c>
      <c r="G207" s="13">
        <v>0.13</v>
      </c>
      <c r="H207" s="41">
        <f t="shared" si="13"/>
        <v>818.35</v>
      </c>
    </row>
    <row r="208" spans="1:8">
      <c r="A208" s="18">
        <v>45836</v>
      </c>
      <c r="B208" s="13"/>
      <c r="C208" s="14"/>
      <c r="D208" s="15"/>
      <c r="E208" s="13" t="s">
        <v>55</v>
      </c>
      <c r="F208" s="13">
        <f>F207*6</f>
        <v>37770</v>
      </c>
      <c r="G208" s="13">
        <v>0.042</v>
      </c>
      <c r="H208" s="41">
        <f t="shared" si="13"/>
        <v>1586.34</v>
      </c>
    </row>
    <row r="209" spans="1:8">
      <c r="A209" s="27">
        <v>45826</v>
      </c>
      <c r="B209" s="13"/>
      <c r="C209" s="14"/>
      <c r="D209" s="15"/>
      <c r="E209" s="15" t="s">
        <v>18</v>
      </c>
      <c r="F209" s="21">
        <v>6295</v>
      </c>
      <c r="G209" s="13">
        <v>0.58</v>
      </c>
      <c r="H209" s="41">
        <f t="shared" si="13"/>
        <v>3651.1</v>
      </c>
    </row>
    <row r="210" spans="1:8">
      <c r="A210" s="18">
        <v>45830</v>
      </c>
      <c r="B210" s="29">
        <v>82799</v>
      </c>
      <c r="C210" s="36" t="s">
        <v>106</v>
      </c>
      <c r="D210" s="29" t="s">
        <v>107</v>
      </c>
      <c r="E210" s="31" t="s">
        <v>12</v>
      </c>
      <c r="F210" s="32">
        <v>6295</v>
      </c>
      <c r="G210" s="22">
        <v>0.28</v>
      </c>
      <c r="H210" s="41">
        <f t="shared" si="13"/>
        <v>1762.6</v>
      </c>
    </row>
    <row r="211" spans="1:8">
      <c r="A211" s="27"/>
      <c r="B211" s="13"/>
      <c r="C211" s="14"/>
      <c r="D211" s="15"/>
      <c r="E211" s="13" t="s">
        <v>14</v>
      </c>
      <c r="F211" s="21">
        <v>6295</v>
      </c>
      <c r="G211" s="13">
        <v>0.1</v>
      </c>
      <c r="H211" s="41">
        <f t="shared" si="13"/>
        <v>629.5</v>
      </c>
    </row>
    <row r="212" spans="1:8">
      <c r="A212" s="24">
        <v>45828</v>
      </c>
      <c r="B212" s="13"/>
      <c r="C212" s="14"/>
      <c r="D212" s="15"/>
      <c r="E212" s="13" t="s">
        <v>15</v>
      </c>
      <c r="F212" s="21">
        <v>6295</v>
      </c>
      <c r="G212" s="13">
        <v>0.13</v>
      </c>
      <c r="H212" s="41">
        <f t="shared" si="13"/>
        <v>818.35</v>
      </c>
    </row>
    <row r="213" spans="1:8">
      <c r="A213" s="27">
        <v>45836</v>
      </c>
      <c r="B213" s="13"/>
      <c r="C213" s="14"/>
      <c r="D213" s="15"/>
      <c r="E213" s="13" t="s">
        <v>55</v>
      </c>
      <c r="F213" s="13">
        <f>F212*6</f>
        <v>37770</v>
      </c>
      <c r="G213" s="13">
        <v>0.042</v>
      </c>
      <c r="H213" s="41">
        <f t="shared" si="13"/>
        <v>1586.34</v>
      </c>
    </row>
    <row r="214" spans="1:8">
      <c r="A214" s="27">
        <v>45828</v>
      </c>
      <c r="B214" s="13"/>
      <c r="C214" s="14"/>
      <c r="D214" s="15"/>
      <c r="E214" s="15" t="s">
        <v>18</v>
      </c>
      <c r="F214" s="21">
        <v>6295</v>
      </c>
      <c r="G214" s="13">
        <v>0.58</v>
      </c>
      <c r="H214" s="41">
        <f t="shared" si="13"/>
        <v>3651.1</v>
      </c>
    </row>
    <row r="215" spans="1:8">
      <c r="A215" s="27">
        <v>45830</v>
      </c>
      <c r="B215" s="15" t="s">
        <v>108</v>
      </c>
      <c r="C215" s="19" t="s">
        <v>109</v>
      </c>
      <c r="D215" s="15" t="s">
        <v>110</v>
      </c>
      <c r="E215" s="20" t="s">
        <v>12</v>
      </c>
      <c r="F215" s="21">
        <f t="shared" ref="F215:F217" si="14">8400+10</f>
        <v>8410</v>
      </c>
      <c r="G215" s="13">
        <v>0.28</v>
      </c>
      <c r="H215" s="41">
        <f t="shared" si="13"/>
        <v>2354.8</v>
      </c>
    </row>
    <row r="216" spans="1:8">
      <c r="A216" s="27"/>
      <c r="B216" s="13"/>
      <c r="C216" s="25"/>
      <c r="D216" s="15"/>
      <c r="E216" s="13" t="s">
        <v>14</v>
      </c>
      <c r="F216" s="21">
        <f t="shared" si="14"/>
        <v>8410</v>
      </c>
      <c r="G216" s="13">
        <v>0.1</v>
      </c>
      <c r="H216" s="41">
        <f t="shared" si="13"/>
        <v>841</v>
      </c>
    </row>
    <row r="217" spans="1:8">
      <c r="A217" s="27">
        <v>45824</v>
      </c>
      <c r="B217" s="13"/>
      <c r="C217" s="25"/>
      <c r="D217" s="15"/>
      <c r="E217" s="13" t="s">
        <v>15</v>
      </c>
      <c r="F217" s="21">
        <f t="shared" si="14"/>
        <v>8410</v>
      </c>
      <c r="G217" s="13">
        <v>0.13</v>
      </c>
      <c r="H217" s="41">
        <f t="shared" si="13"/>
        <v>1093.3</v>
      </c>
    </row>
    <row r="218" spans="1:8">
      <c r="A218" s="27">
        <v>45834</v>
      </c>
      <c r="B218" s="13"/>
      <c r="C218" s="25"/>
      <c r="D218" s="15"/>
      <c r="E218" s="13" t="s">
        <v>16</v>
      </c>
      <c r="F218" s="13">
        <f>F217*4</f>
        <v>33640</v>
      </c>
      <c r="G218" s="13">
        <v>0.042</v>
      </c>
      <c r="H218" s="41">
        <f t="shared" si="13"/>
        <v>1412.88</v>
      </c>
    </row>
    <row r="219" spans="1:8">
      <c r="A219" s="27">
        <v>45824</v>
      </c>
      <c r="B219" s="13"/>
      <c r="C219" s="25"/>
      <c r="D219" s="15"/>
      <c r="E219" s="13" t="s">
        <v>17</v>
      </c>
      <c r="F219" s="21">
        <f>8400+10</f>
        <v>8410</v>
      </c>
      <c r="G219" s="13">
        <v>0.03</v>
      </c>
      <c r="H219" s="41">
        <f t="shared" si="13"/>
        <v>252.3</v>
      </c>
    </row>
    <row r="220" spans="1:8">
      <c r="A220" s="27"/>
      <c r="B220" s="13"/>
      <c r="C220" s="25"/>
      <c r="D220" s="15"/>
      <c r="E220" s="15" t="s">
        <v>18</v>
      </c>
      <c r="F220" s="21">
        <f>8400+10</f>
        <v>8410</v>
      </c>
      <c r="G220" s="13">
        <v>0.58</v>
      </c>
      <c r="H220" s="41">
        <f t="shared" si="13"/>
        <v>4877.8</v>
      </c>
    </row>
    <row r="221" spans="1:8">
      <c r="A221" s="27">
        <v>45813</v>
      </c>
      <c r="B221" s="15">
        <v>26149</v>
      </c>
      <c r="C221" s="19" t="s">
        <v>111</v>
      </c>
      <c r="D221" s="15" t="s">
        <v>112</v>
      </c>
      <c r="E221" s="15" t="s">
        <v>12</v>
      </c>
      <c r="F221" s="13">
        <v>9447</v>
      </c>
      <c r="G221" s="13">
        <v>0.28</v>
      </c>
      <c r="H221" s="41">
        <f t="shared" si="13"/>
        <v>2645.16</v>
      </c>
    </row>
    <row r="222" spans="1:8">
      <c r="A222" s="27"/>
      <c r="B222" s="13"/>
      <c r="C222" s="25"/>
      <c r="D222" s="15"/>
      <c r="E222" s="13" t="s">
        <v>14</v>
      </c>
      <c r="F222" s="13">
        <v>9447</v>
      </c>
      <c r="G222" s="13">
        <v>0.1</v>
      </c>
      <c r="H222" s="41">
        <f t="shared" si="13"/>
        <v>944.7</v>
      </c>
    </row>
    <row r="223" spans="1:8">
      <c r="A223" s="27">
        <v>45814</v>
      </c>
      <c r="B223" s="13"/>
      <c r="C223" s="25"/>
      <c r="D223" s="15"/>
      <c r="E223" s="15" t="s">
        <v>76</v>
      </c>
      <c r="F223" s="13">
        <v>9447</v>
      </c>
      <c r="G223" s="13">
        <v>0.13</v>
      </c>
      <c r="H223" s="41">
        <f t="shared" si="13"/>
        <v>1228.11</v>
      </c>
    </row>
    <row r="224" spans="1:8">
      <c r="A224" s="27">
        <v>45813</v>
      </c>
      <c r="B224" s="13"/>
      <c r="C224" s="25"/>
      <c r="D224" s="15"/>
      <c r="E224" s="13" t="s">
        <v>18</v>
      </c>
      <c r="F224" s="13">
        <v>9447</v>
      </c>
      <c r="G224" s="13">
        <v>0.58</v>
      </c>
      <c r="H224" s="41">
        <f t="shared" si="13"/>
        <v>5479.26</v>
      </c>
    </row>
    <row r="225" spans="1:8">
      <c r="A225" s="27"/>
      <c r="B225" s="13"/>
      <c r="C225" s="25"/>
      <c r="D225" s="15"/>
      <c r="E225" s="13" t="s">
        <v>16</v>
      </c>
      <c r="F225" s="13">
        <f>9447*4</f>
        <v>37788</v>
      </c>
      <c r="G225" s="13">
        <v>0.042</v>
      </c>
      <c r="H225" s="41">
        <f t="shared" si="13"/>
        <v>1587.096</v>
      </c>
    </row>
    <row r="226" spans="1:8">
      <c r="A226" s="27">
        <v>45796</v>
      </c>
      <c r="B226" s="15">
        <v>80381</v>
      </c>
      <c r="C226" s="19" t="s">
        <v>113</v>
      </c>
      <c r="D226" s="15" t="s">
        <v>114</v>
      </c>
      <c r="E226" s="20" t="s">
        <v>12</v>
      </c>
      <c r="F226" s="21">
        <v>3147</v>
      </c>
      <c r="G226" s="22">
        <v>0.28</v>
      </c>
      <c r="H226" s="41">
        <f t="shared" si="13"/>
        <v>881.16</v>
      </c>
    </row>
    <row r="227" spans="1:8">
      <c r="A227" s="27"/>
      <c r="B227" s="13"/>
      <c r="C227" s="25"/>
      <c r="D227" s="15"/>
      <c r="E227" s="13" t="s">
        <v>14</v>
      </c>
      <c r="F227" s="21">
        <v>3147</v>
      </c>
      <c r="G227" s="13">
        <v>0.1</v>
      </c>
      <c r="H227" s="41">
        <f t="shared" si="13"/>
        <v>314.7</v>
      </c>
    </row>
    <row r="228" spans="1:8">
      <c r="A228" s="27"/>
      <c r="B228" s="13"/>
      <c r="C228" s="25"/>
      <c r="D228" s="15"/>
      <c r="E228" s="13" t="s">
        <v>15</v>
      </c>
      <c r="F228" s="21">
        <v>3147</v>
      </c>
      <c r="G228" s="13">
        <v>0.13</v>
      </c>
      <c r="H228" s="41">
        <f t="shared" si="13"/>
        <v>409.11</v>
      </c>
    </row>
    <row r="229" spans="1:8">
      <c r="A229" s="27"/>
      <c r="B229" s="13"/>
      <c r="C229" s="25"/>
      <c r="D229" s="15"/>
      <c r="E229" s="13" t="s">
        <v>16</v>
      </c>
      <c r="F229" s="13">
        <f>3147*4</f>
        <v>12588</v>
      </c>
      <c r="G229" s="13">
        <v>0.042</v>
      </c>
      <c r="H229" s="41">
        <f t="shared" si="13"/>
        <v>528.696</v>
      </c>
    </row>
    <row r="230" spans="1:8">
      <c r="A230" s="27"/>
      <c r="B230" s="13"/>
      <c r="C230" s="25"/>
      <c r="D230" s="15"/>
      <c r="E230" s="15" t="s">
        <v>18</v>
      </c>
      <c r="F230" s="21">
        <v>3147</v>
      </c>
      <c r="G230" s="13">
        <v>0.58</v>
      </c>
      <c r="H230" s="41">
        <f t="shared" si="13"/>
        <v>1825.26</v>
      </c>
    </row>
    <row r="231" spans="1:8">
      <c r="A231" s="27">
        <v>45813</v>
      </c>
      <c r="B231" s="15">
        <v>81500</v>
      </c>
      <c r="C231" s="19" t="s">
        <v>115</v>
      </c>
      <c r="D231" s="15" t="s">
        <v>116</v>
      </c>
      <c r="E231" s="20" t="s">
        <v>12</v>
      </c>
      <c r="F231" s="21">
        <v>14689</v>
      </c>
      <c r="G231" s="22">
        <v>0.28</v>
      </c>
      <c r="H231" s="41">
        <f t="shared" si="13"/>
        <v>4112.92</v>
      </c>
    </row>
    <row r="232" spans="1:8">
      <c r="A232" s="27"/>
      <c r="B232" s="13"/>
      <c r="C232" s="25"/>
      <c r="D232" s="15"/>
      <c r="E232" s="13" t="s">
        <v>14</v>
      </c>
      <c r="F232" s="21">
        <v>14689</v>
      </c>
      <c r="G232" s="13">
        <v>0.1</v>
      </c>
      <c r="H232" s="41">
        <f t="shared" si="13"/>
        <v>1468.9</v>
      </c>
    </row>
    <row r="233" spans="1:8">
      <c r="A233" s="27"/>
      <c r="B233" s="13"/>
      <c r="C233" s="25"/>
      <c r="D233" s="15"/>
      <c r="E233" s="13" t="s">
        <v>15</v>
      </c>
      <c r="F233" s="21">
        <v>14689</v>
      </c>
      <c r="G233" s="13">
        <v>0.13</v>
      </c>
      <c r="H233" s="41">
        <f t="shared" si="13"/>
        <v>1909.57</v>
      </c>
    </row>
    <row r="234" spans="1:8">
      <c r="A234" s="27"/>
      <c r="B234" s="13"/>
      <c r="C234" s="25"/>
      <c r="D234" s="15"/>
      <c r="E234" s="13" t="s">
        <v>16</v>
      </c>
      <c r="F234" s="13">
        <f>14689*4</f>
        <v>58756</v>
      </c>
      <c r="G234" s="13">
        <v>0.042</v>
      </c>
      <c r="H234" s="41">
        <f t="shared" si="13"/>
        <v>2467.752</v>
      </c>
    </row>
    <row r="235" spans="1:8">
      <c r="A235" s="27"/>
      <c r="B235" s="13"/>
      <c r="C235" s="25"/>
      <c r="D235" s="15"/>
      <c r="E235" s="15" t="s">
        <v>18</v>
      </c>
      <c r="F235" s="21">
        <v>14689</v>
      </c>
      <c r="G235" s="13">
        <v>0.58</v>
      </c>
      <c r="H235" s="41">
        <f t="shared" si="13"/>
        <v>8519.62</v>
      </c>
    </row>
    <row r="236" spans="1:8">
      <c r="A236" s="27">
        <v>45828</v>
      </c>
      <c r="B236" s="15">
        <v>82055</v>
      </c>
      <c r="C236" s="19" t="s">
        <v>117</v>
      </c>
      <c r="D236" s="15" t="s">
        <v>118</v>
      </c>
      <c r="E236" s="20" t="s">
        <v>12</v>
      </c>
      <c r="F236" s="21">
        <v>9439</v>
      </c>
      <c r="G236" s="13">
        <v>0.28</v>
      </c>
      <c r="H236" s="41">
        <f t="shared" si="13"/>
        <v>2642.92</v>
      </c>
    </row>
    <row r="237" spans="1:8">
      <c r="A237" s="27"/>
      <c r="B237" s="13"/>
      <c r="C237" s="25"/>
      <c r="D237" s="15"/>
      <c r="E237" s="13" t="s">
        <v>14</v>
      </c>
      <c r="F237" s="21">
        <v>9439</v>
      </c>
      <c r="G237" s="13">
        <v>0.1</v>
      </c>
      <c r="H237" s="41">
        <f t="shared" si="13"/>
        <v>943.9</v>
      </c>
    </row>
    <row r="238" spans="1:8">
      <c r="A238" s="27">
        <v>45819</v>
      </c>
      <c r="B238" s="13"/>
      <c r="C238" s="25"/>
      <c r="D238" s="15"/>
      <c r="E238" s="13" t="s">
        <v>15</v>
      </c>
      <c r="F238" s="21">
        <v>9439</v>
      </c>
      <c r="G238" s="13">
        <v>0.13</v>
      </c>
      <c r="H238" s="41">
        <f t="shared" si="13"/>
        <v>1227.07</v>
      </c>
    </row>
    <row r="239" spans="1:8">
      <c r="A239" s="27"/>
      <c r="B239" s="13"/>
      <c r="C239" s="25"/>
      <c r="D239" s="15"/>
      <c r="E239" s="13" t="s">
        <v>16</v>
      </c>
      <c r="F239" s="13">
        <f>9439*4</f>
        <v>37756</v>
      </c>
      <c r="G239" s="13">
        <v>0.042</v>
      </c>
      <c r="H239" s="41">
        <f t="shared" si="13"/>
        <v>1585.752</v>
      </c>
    </row>
    <row r="240" spans="1:8">
      <c r="A240" s="27"/>
      <c r="B240" s="13"/>
      <c r="C240" s="25"/>
      <c r="D240" s="15"/>
      <c r="E240" s="15" t="s">
        <v>18</v>
      </c>
      <c r="F240" s="21">
        <v>9439</v>
      </c>
      <c r="G240" s="13">
        <v>0.58</v>
      </c>
      <c r="H240" s="41">
        <f t="shared" si="13"/>
        <v>5474.62</v>
      </c>
    </row>
    <row r="241" spans="1:8">
      <c r="A241" s="27"/>
      <c r="B241" s="13"/>
      <c r="C241" s="25"/>
      <c r="D241" s="15"/>
      <c r="E241" s="15" t="s">
        <v>18</v>
      </c>
      <c r="F241" s="13">
        <v>150</v>
      </c>
      <c r="G241" s="13">
        <v>0.58</v>
      </c>
      <c r="H241" s="41">
        <f t="shared" si="13"/>
        <v>87</v>
      </c>
    </row>
    <row r="242" spans="1:8">
      <c r="A242" s="27"/>
      <c r="B242" s="13"/>
      <c r="C242" s="25"/>
      <c r="D242" s="15"/>
      <c r="E242" s="15" t="s">
        <v>18</v>
      </c>
      <c r="F242" s="13">
        <v>3150</v>
      </c>
      <c r="G242" s="13">
        <v>0.58</v>
      </c>
      <c r="H242" s="41">
        <f t="shared" si="13"/>
        <v>1827</v>
      </c>
    </row>
    <row r="243" spans="1:8">
      <c r="A243" s="18">
        <v>45813</v>
      </c>
      <c r="B243" s="15">
        <v>81517</v>
      </c>
      <c r="C243" s="19" t="s">
        <v>119</v>
      </c>
      <c r="D243" s="15" t="s">
        <v>120</v>
      </c>
      <c r="E243" s="20" t="s">
        <v>12</v>
      </c>
      <c r="F243" s="21">
        <v>8394</v>
      </c>
      <c r="G243" s="13">
        <v>0.28</v>
      </c>
      <c r="H243" s="41">
        <f t="shared" si="13"/>
        <v>2350.32</v>
      </c>
    </row>
    <row r="244" spans="1:8">
      <c r="A244" s="24"/>
      <c r="B244" s="13"/>
      <c r="C244" s="25"/>
      <c r="D244" s="15"/>
      <c r="E244" s="13" t="s">
        <v>14</v>
      </c>
      <c r="F244" s="21">
        <v>8394</v>
      </c>
      <c r="G244" s="13">
        <v>0.1</v>
      </c>
      <c r="H244" s="41">
        <f t="shared" si="13"/>
        <v>839.4</v>
      </c>
    </row>
    <row r="245" spans="1:8">
      <c r="A245" s="24"/>
      <c r="B245" s="13"/>
      <c r="C245" s="25"/>
      <c r="D245" s="15"/>
      <c r="E245" s="13" t="s">
        <v>15</v>
      </c>
      <c r="F245" s="21">
        <v>8394</v>
      </c>
      <c r="G245" s="13">
        <v>0.13</v>
      </c>
      <c r="H245" s="41">
        <f t="shared" si="13"/>
        <v>1091.22</v>
      </c>
    </row>
    <row r="246" spans="1:8">
      <c r="A246" s="27">
        <v>45815</v>
      </c>
      <c r="B246" s="13"/>
      <c r="C246" s="25"/>
      <c r="D246" s="15"/>
      <c r="E246" s="13" t="s">
        <v>28</v>
      </c>
      <c r="F246" s="13">
        <v>41970</v>
      </c>
      <c r="G246" s="13">
        <v>0.042</v>
      </c>
      <c r="H246" s="41">
        <f t="shared" si="13"/>
        <v>1762.74</v>
      </c>
    </row>
    <row r="247" spans="1:8">
      <c r="A247" s="18">
        <v>45813</v>
      </c>
      <c r="B247" s="13"/>
      <c r="C247" s="25"/>
      <c r="D247" s="15"/>
      <c r="E247" s="13" t="s">
        <v>17</v>
      </c>
      <c r="F247" s="21">
        <v>8394</v>
      </c>
      <c r="G247" s="13">
        <v>0.03</v>
      </c>
      <c r="H247" s="41">
        <f t="shared" si="13"/>
        <v>251.82</v>
      </c>
    </row>
    <row r="248" spans="1:8">
      <c r="A248" s="26"/>
      <c r="B248" s="13"/>
      <c r="C248" s="25"/>
      <c r="D248" s="15"/>
      <c r="E248" s="15" t="s">
        <v>18</v>
      </c>
      <c r="F248" s="21">
        <v>8394</v>
      </c>
      <c r="G248" s="13">
        <v>0.58</v>
      </c>
      <c r="H248" s="37">
        <f t="shared" si="13"/>
        <v>4868.52</v>
      </c>
    </row>
    <row r="249" spans="8:8">
      <c r="H249" s="28">
        <f>SUM(H200:H248)</f>
        <v>109555.808</v>
      </c>
    </row>
    <row r="252" ht="28.5" spans="1:10">
      <c r="A252" s="45" t="s">
        <v>121</v>
      </c>
      <c r="B252" s="45"/>
      <c r="C252" s="45"/>
      <c r="D252" s="45"/>
      <c r="E252" s="45"/>
      <c r="F252" s="45"/>
      <c r="G252" s="45"/>
      <c r="H252" s="45"/>
      <c r="I252" s="45"/>
      <c r="J252" s="45"/>
    </row>
    <row r="253" ht="29" spans="1:10">
      <c r="A253" s="46" t="s">
        <v>122</v>
      </c>
      <c r="B253" s="46" t="s">
        <v>123</v>
      </c>
      <c r="C253" s="46" t="s">
        <v>124</v>
      </c>
      <c r="D253" s="47" t="s">
        <v>125</v>
      </c>
      <c r="E253" s="46" t="s">
        <v>126</v>
      </c>
      <c r="F253" s="48" t="s">
        <v>127</v>
      </c>
      <c r="G253" s="46" t="s">
        <v>128</v>
      </c>
      <c r="H253" s="46" t="s">
        <v>129</v>
      </c>
      <c r="I253" s="47" t="s">
        <v>130</v>
      </c>
      <c r="J253" s="46" t="s">
        <v>131</v>
      </c>
    </row>
    <row r="254" ht="43" spans="1:10">
      <c r="A254" s="46"/>
      <c r="B254" s="46"/>
      <c r="C254" s="46"/>
      <c r="D254" s="49" t="s">
        <v>132</v>
      </c>
      <c r="E254" s="46"/>
      <c r="F254" s="50" t="s">
        <v>133</v>
      </c>
      <c r="G254" s="46"/>
      <c r="H254" s="46"/>
      <c r="I254" s="55" t="s">
        <v>134</v>
      </c>
      <c r="J254" s="46"/>
    </row>
    <row r="255" ht="35" spans="1:10">
      <c r="A255" s="51">
        <v>1</v>
      </c>
      <c r="B255" s="52">
        <v>45916</v>
      </c>
      <c r="C255" s="53" t="s">
        <v>135</v>
      </c>
      <c r="D255" s="54" t="s">
        <v>136</v>
      </c>
      <c r="E255" s="53" t="s">
        <v>137</v>
      </c>
      <c r="F255" s="53" t="s">
        <v>137</v>
      </c>
      <c r="G255" s="53" t="s">
        <v>137</v>
      </c>
      <c r="H255" s="53" t="s">
        <v>137</v>
      </c>
      <c r="I255" s="56">
        <v>850268.06</v>
      </c>
      <c r="J255" s="57"/>
    </row>
  </sheetData>
  <autoFilter xmlns:etc="http://www.wps.cn/officeDocument/2017/etCustomData" ref="A1:H249" etc:filterBottomFollowUsedRange="0">
    <extLst/>
  </autoFilter>
  <mergeCells count="193">
    <mergeCell ref="A1:H1"/>
    <mergeCell ref="A252:J252"/>
    <mergeCell ref="A3:A5"/>
    <mergeCell ref="A8:A9"/>
    <mergeCell ref="A10:A11"/>
    <mergeCell ref="A14:A15"/>
    <mergeCell ref="A16:A17"/>
    <mergeCell ref="A20:A21"/>
    <mergeCell ref="A22:A23"/>
    <mergeCell ref="A24:A27"/>
    <mergeCell ref="A31:A33"/>
    <mergeCell ref="A34:A36"/>
    <mergeCell ref="A37:A40"/>
    <mergeCell ref="A45:A47"/>
    <mergeCell ref="A52:A58"/>
    <mergeCell ref="A59:A64"/>
    <mergeCell ref="A65:A70"/>
    <mergeCell ref="A71:A72"/>
    <mergeCell ref="A73:A76"/>
    <mergeCell ref="A77:A78"/>
    <mergeCell ref="A79:A82"/>
    <mergeCell ref="A85:A90"/>
    <mergeCell ref="A91:A95"/>
    <mergeCell ref="A100:A103"/>
    <mergeCell ref="A106:A107"/>
    <mergeCell ref="A111:A112"/>
    <mergeCell ref="A116:A117"/>
    <mergeCell ref="A121:A122"/>
    <mergeCell ref="A126:A128"/>
    <mergeCell ref="A129:A130"/>
    <mergeCell ref="A132:A136"/>
    <mergeCell ref="A137:A140"/>
    <mergeCell ref="A146:A148"/>
    <mergeCell ref="A149:A150"/>
    <mergeCell ref="A153:A154"/>
    <mergeCell ref="A155:A156"/>
    <mergeCell ref="A159:A161"/>
    <mergeCell ref="A162:A164"/>
    <mergeCell ref="A165:A167"/>
    <mergeCell ref="A171:A172"/>
    <mergeCell ref="A173:A175"/>
    <mergeCell ref="A176:A177"/>
    <mergeCell ref="A181:A183"/>
    <mergeCell ref="A186:A187"/>
    <mergeCell ref="A188:A190"/>
    <mergeCell ref="A192:A193"/>
    <mergeCell ref="A194:A196"/>
    <mergeCell ref="A200:A201"/>
    <mergeCell ref="A205:A206"/>
    <mergeCell ref="A210:A211"/>
    <mergeCell ref="A215:A216"/>
    <mergeCell ref="A219:A220"/>
    <mergeCell ref="A221:A222"/>
    <mergeCell ref="A224:A225"/>
    <mergeCell ref="A226:A230"/>
    <mergeCell ref="A231:A235"/>
    <mergeCell ref="A236:A237"/>
    <mergeCell ref="A238:A242"/>
    <mergeCell ref="A243:A245"/>
    <mergeCell ref="A247:A248"/>
    <mergeCell ref="A253:A254"/>
    <mergeCell ref="B3:B9"/>
    <mergeCell ref="B10:B15"/>
    <mergeCell ref="B16:B21"/>
    <mergeCell ref="B22:B27"/>
    <mergeCell ref="B31:B36"/>
    <mergeCell ref="B37:B44"/>
    <mergeCell ref="B45:B51"/>
    <mergeCell ref="B52:B58"/>
    <mergeCell ref="B59:B64"/>
    <mergeCell ref="B65:B70"/>
    <mergeCell ref="B71:B76"/>
    <mergeCell ref="B77:B82"/>
    <mergeCell ref="B85:B90"/>
    <mergeCell ref="B91:B95"/>
    <mergeCell ref="B100:B105"/>
    <mergeCell ref="B106:B110"/>
    <mergeCell ref="B111:B115"/>
    <mergeCell ref="B116:B120"/>
    <mergeCell ref="B121:B125"/>
    <mergeCell ref="B126:B131"/>
    <mergeCell ref="B132:B136"/>
    <mergeCell ref="B137:B142"/>
    <mergeCell ref="B146:B152"/>
    <mergeCell ref="B153:B158"/>
    <mergeCell ref="B159:B164"/>
    <mergeCell ref="B165:B170"/>
    <mergeCell ref="B171:B175"/>
    <mergeCell ref="B176:B180"/>
    <mergeCell ref="B181:B185"/>
    <mergeCell ref="B186:B191"/>
    <mergeCell ref="B192:B197"/>
    <mergeCell ref="B200:B204"/>
    <mergeCell ref="B205:B209"/>
    <mergeCell ref="B210:B214"/>
    <mergeCell ref="B215:B220"/>
    <mergeCell ref="B221:B225"/>
    <mergeCell ref="B226:B230"/>
    <mergeCell ref="B231:B235"/>
    <mergeCell ref="B236:B242"/>
    <mergeCell ref="B243:B248"/>
    <mergeCell ref="B253:B254"/>
    <mergeCell ref="C3:C9"/>
    <mergeCell ref="C10:C15"/>
    <mergeCell ref="C16:C21"/>
    <mergeCell ref="C22:C27"/>
    <mergeCell ref="C31:C36"/>
    <mergeCell ref="C37:C44"/>
    <mergeCell ref="C45:C51"/>
    <mergeCell ref="C52:C58"/>
    <mergeCell ref="C59:C64"/>
    <mergeCell ref="C65:C70"/>
    <mergeCell ref="C71:C76"/>
    <mergeCell ref="C77:C82"/>
    <mergeCell ref="C85:C90"/>
    <mergeCell ref="C91:C95"/>
    <mergeCell ref="C100:C105"/>
    <mergeCell ref="C106:C110"/>
    <mergeCell ref="C111:C115"/>
    <mergeCell ref="C116:C120"/>
    <mergeCell ref="C121:C125"/>
    <mergeCell ref="C126:C131"/>
    <mergeCell ref="C132:C136"/>
    <mergeCell ref="C137:C142"/>
    <mergeCell ref="C146:C152"/>
    <mergeCell ref="C153:C158"/>
    <mergeCell ref="C159:C164"/>
    <mergeCell ref="C165:C170"/>
    <mergeCell ref="C171:C175"/>
    <mergeCell ref="C176:C180"/>
    <mergeCell ref="C181:C185"/>
    <mergeCell ref="C186:C191"/>
    <mergeCell ref="C192:C197"/>
    <mergeCell ref="C200:C204"/>
    <mergeCell ref="C205:C209"/>
    <mergeCell ref="C210:C214"/>
    <mergeCell ref="C215:C220"/>
    <mergeCell ref="C221:C225"/>
    <mergeCell ref="C226:C230"/>
    <mergeCell ref="C231:C235"/>
    <mergeCell ref="C236:C242"/>
    <mergeCell ref="C243:C248"/>
    <mergeCell ref="C253:C254"/>
    <mergeCell ref="D3:D9"/>
    <mergeCell ref="D10:D15"/>
    <mergeCell ref="D16:D21"/>
    <mergeCell ref="D22:D27"/>
    <mergeCell ref="D31:D36"/>
    <mergeCell ref="D37:D44"/>
    <mergeCell ref="D45:D51"/>
    <mergeCell ref="D52:D58"/>
    <mergeCell ref="D59:D64"/>
    <mergeCell ref="D65:D70"/>
    <mergeCell ref="D71:D76"/>
    <mergeCell ref="D77:D82"/>
    <mergeCell ref="D85:D90"/>
    <mergeCell ref="D91:D95"/>
    <mergeCell ref="D100:D105"/>
    <mergeCell ref="D106:D110"/>
    <mergeCell ref="D111:D115"/>
    <mergeCell ref="D116:D120"/>
    <mergeCell ref="D121:D125"/>
    <mergeCell ref="D126:D131"/>
    <mergeCell ref="D132:D136"/>
    <mergeCell ref="D137:D142"/>
    <mergeCell ref="D146:D152"/>
    <mergeCell ref="D153:D158"/>
    <mergeCell ref="D159:D164"/>
    <mergeCell ref="D165:D170"/>
    <mergeCell ref="D171:D175"/>
    <mergeCell ref="D176:D180"/>
    <mergeCell ref="D181:D185"/>
    <mergeCell ref="D186:D191"/>
    <mergeCell ref="D192:D197"/>
    <mergeCell ref="D200:D204"/>
    <mergeCell ref="D205:D209"/>
    <mergeCell ref="D210:D214"/>
    <mergeCell ref="D215:D220"/>
    <mergeCell ref="D221:D225"/>
    <mergeCell ref="D226:D230"/>
    <mergeCell ref="D231:D235"/>
    <mergeCell ref="D236:D242"/>
    <mergeCell ref="D243:D248"/>
    <mergeCell ref="E253:E254"/>
    <mergeCell ref="G31:G32"/>
    <mergeCell ref="G37:G38"/>
    <mergeCell ref="G45:G46"/>
    <mergeCell ref="G253:G254"/>
    <mergeCell ref="H31:H32"/>
    <mergeCell ref="H37:H38"/>
    <mergeCell ref="H45:H46"/>
    <mergeCell ref="H253:H254"/>
    <mergeCell ref="J253:J25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130" workbookViewId="0">
      <selection activeCell="A3" sqref="A3:H17"/>
    </sheetView>
  </sheetViews>
  <sheetFormatPr defaultColWidth="8.72727272727273" defaultRowHeight="14" outlineLevelCol="7"/>
  <cols>
    <col min="1" max="1" width="16" style="1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1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>
      <c r="A3" s="18">
        <v>45830</v>
      </c>
      <c r="B3" s="29" t="s">
        <v>101</v>
      </c>
      <c r="C3" s="30" t="s">
        <v>102</v>
      </c>
      <c r="D3" s="29" t="s">
        <v>103</v>
      </c>
      <c r="E3" s="31" t="s">
        <v>12</v>
      </c>
      <c r="F3" s="32">
        <f>16796+10</f>
        <v>16806</v>
      </c>
      <c r="G3" s="22">
        <v>0.28</v>
      </c>
      <c r="H3" s="23">
        <f>F3*G3</f>
        <v>4705.68</v>
      </c>
    </row>
    <row r="4" spans="1:8">
      <c r="A4" s="27"/>
      <c r="B4" s="13"/>
      <c r="C4" s="25"/>
      <c r="D4" s="15"/>
      <c r="E4" s="13" t="s">
        <v>14</v>
      </c>
      <c r="F4" s="21">
        <f>16796+10</f>
        <v>16806</v>
      </c>
      <c r="G4" s="13">
        <v>0.1</v>
      </c>
      <c r="H4" s="23">
        <f t="shared" ref="H4:H17" si="0">F4*G4</f>
        <v>1680.6</v>
      </c>
    </row>
    <row r="5" spans="1:8">
      <c r="A5" s="24">
        <v>45826</v>
      </c>
      <c r="B5" s="13"/>
      <c r="C5" s="25"/>
      <c r="D5" s="15"/>
      <c r="E5" s="13" t="s">
        <v>15</v>
      </c>
      <c r="F5" s="21">
        <f>16796+10</f>
        <v>16806</v>
      </c>
      <c r="G5" s="13">
        <v>0.13</v>
      </c>
      <c r="H5" s="23">
        <f t="shared" si="0"/>
        <v>2184.78</v>
      </c>
    </row>
    <row r="6" spans="1:8">
      <c r="A6" s="18">
        <v>45836</v>
      </c>
      <c r="B6" s="13"/>
      <c r="C6" s="25"/>
      <c r="D6" s="15"/>
      <c r="E6" s="13" t="s">
        <v>55</v>
      </c>
      <c r="F6" s="13">
        <f>F5*6</f>
        <v>100836</v>
      </c>
      <c r="G6" s="13">
        <v>0.042</v>
      </c>
      <c r="H6" s="23">
        <f t="shared" si="0"/>
        <v>4235.112</v>
      </c>
    </row>
    <row r="7" spans="1:8">
      <c r="A7" s="27">
        <v>45826</v>
      </c>
      <c r="B7" s="13"/>
      <c r="C7" s="25"/>
      <c r="D7" s="15"/>
      <c r="E7" s="15" t="s">
        <v>18</v>
      </c>
      <c r="F7" s="21">
        <f>16796+10</f>
        <v>16806</v>
      </c>
      <c r="G7" s="13">
        <v>0.58</v>
      </c>
      <c r="H7" s="23">
        <f t="shared" si="0"/>
        <v>9747.48</v>
      </c>
    </row>
    <row r="8" spans="1:8">
      <c r="A8" s="18">
        <v>45830</v>
      </c>
      <c r="B8" s="29">
        <v>81491</v>
      </c>
      <c r="C8" s="30" t="s">
        <v>104</v>
      </c>
      <c r="D8" s="29" t="s">
        <v>105</v>
      </c>
      <c r="E8" s="31" t="s">
        <v>12</v>
      </c>
      <c r="F8" s="32">
        <v>6295</v>
      </c>
      <c r="G8" s="22">
        <v>0.28</v>
      </c>
      <c r="H8" s="23">
        <f t="shared" si="0"/>
        <v>1762.6</v>
      </c>
    </row>
    <row r="9" spans="1:8">
      <c r="A9" s="27"/>
      <c r="B9" s="13"/>
      <c r="C9" s="25"/>
      <c r="D9" s="15"/>
      <c r="E9" s="13" t="s">
        <v>14</v>
      </c>
      <c r="F9" s="21">
        <v>6295</v>
      </c>
      <c r="G9" s="13">
        <v>0.1</v>
      </c>
      <c r="H9" s="23">
        <f t="shared" si="0"/>
        <v>629.5</v>
      </c>
    </row>
    <row r="10" spans="1:8">
      <c r="A10" s="24">
        <v>45826</v>
      </c>
      <c r="B10" s="13"/>
      <c r="C10" s="25"/>
      <c r="D10" s="15"/>
      <c r="E10" s="13" t="s">
        <v>15</v>
      </c>
      <c r="F10" s="21">
        <v>6295</v>
      </c>
      <c r="G10" s="13">
        <v>0.13</v>
      </c>
      <c r="H10" s="23">
        <f t="shared" si="0"/>
        <v>818.35</v>
      </c>
    </row>
    <row r="11" spans="1:8">
      <c r="A11" s="18">
        <v>45836</v>
      </c>
      <c r="B11" s="13"/>
      <c r="C11" s="25"/>
      <c r="D11" s="15"/>
      <c r="E11" s="13" t="s">
        <v>55</v>
      </c>
      <c r="F11" s="13">
        <f>F10*6</f>
        <v>37770</v>
      </c>
      <c r="G11" s="13">
        <v>0.042</v>
      </c>
      <c r="H11" s="23">
        <f t="shared" si="0"/>
        <v>1586.34</v>
      </c>
    </row>
    <row r="12" spans="1:8">
      <c r="A12" s="27">
        <v>45826</v>
      </c>
      <c r="B12" s="13"/>
      <c r="C12" s="25"/>
      <c r="D12" s="15"/>
      <c r="E12" s="15" t="s">
        <v>18</v>
      </c>
      <c r="F12" s="21">
        <v>6295</v>
      </c>
      <c r="G12" s="13">
        <v>0.58</v>
      </c>
      <c r="H12" s="23">
        <f t="shared" si="0"/>
        <v>3651.1</v>
      </c>
    </row>
    <row r="13" spans="1:8">
      <c r="A13" s="18">
        <v>45830</v>
      </c>
      <c r="B13" s="29">
        <v>82799</v>
      </c>
      <c r="C13" s="30" t="s">
        <v>106</v>
      </c>
      <c r="D13" s="29" t="s">
        <v>107</v>
      </c>
      <c r="E13" s="31" t="s">
        <v>12</v>
      </c>
      <c r="F13" s="32">
        <v>6295</v>
      </c>
      <c r="G13" s="22">
        <v>0.28</v>
      </c>
      <c r="H13" s="16">
        <f t="shared" si="0"/>
        <v>1762.6</v>
      </c>
    </row>
    <row r="14" spans="1:8">
      <c r="A14" s="27"/>
      <c r="B14" s="13"/>
      <c r="C14" s="25"/>
      <c r="D14" s="15"/>
      <c r="E14" s="13" t="s">
        <v>14</v>
      </c>
      <c r="F14" s="21">
        <v>6295</v>
      </c>
      <c r="G14" s="13">
        <v>0.1</v>
      </c>
      <c r="H14" s="16">
        <f t="shared" si="0"/>
        <v>629.5</v>
      </c>
    </row>
    <row r="15" spans="1:8">
      <c r="A15" s="24">
        <v>45828</v>
      </c>
      <c r="B15" s="13"/>
      <c r="C15" s="25"/>
      <c r="D15" s="15"/>
      <c r="E15" s="13" t="s">
        <v>15</v>
      </c>
      <c r="F15" s="21">
        <v>6295</v>
      </c>
      <c r="G15" s="13">
        <v>0.13</v>
      </c>
      <c r="H15" s="16">
        <f t="shared" si="0"/>
        <v>818.35</v>
      </c>
    </row>
    <row r="16" spans="1:8">
      <c r="A16" s="27">
        <v>45836</v>
      </c>
      <c r="B16" s="13"/>
      <c r="C16" s="25"/>
      <c r="D16" s="15"/>
      <c r="E16" s="13" t="s">
        <v>55</v>
      </c>
      <c r="F16" s="13">
        <f>F15*6</f>
        <v>37770</v>
      </c>
      <c r="G16" s="13">
        <v>0.042</v>
      </c>
      <c r="H16" s="16">
        <f t="shared" si="0"/>
        <v>1586.34</v>
      </c>
    </row>
    <row r="17" spans="1:8">
      <c r="A17" s="27">
        <v>45828</v>
      </c>
      <c r="B17" s="13"/>
      <c r="C17" s="25"/>
      <c r="D17" s="15"/>
      <c r="E17" s="15" t="s">
        <v>18</v>
      </c>
      <c r="F17" s="21">
        <v>6295</v>
      </c>
      <c r="G17" s="13">
        <v>0.58</v>
      </c>
      <c r="H17" s="16">
        <f t="shared" si="0"/>
        <v>3651.1</v>
      </c>
    </row>
    <row r="18" spans="8:8">
      <c r="H18" s="28">
        <f>SUM(H3:H17)</f>
        <v>39449.432</v>
      </c>
    </row>
  </sheetData>
  <autoFilter xmlns:etc="http://www.wps.cn/officeDocument/2017/etCustomData" ref="A1:H18" etc:filterBottomFollowUsedRange="0">
    <extLst/>
  </autoFilter>
  <mergeCells count="13">
    <mergeCell ref="A1:H1"/>
    <mergeCell ref="A3:A4"/>
    <mergeCell ref="A8:A9"/>
    <mergeCell ref="A13:A14"/>
    <mergeCell ref="B3:B7"/>
    <mergeCell ref="B8:B12"/>
    <mergeCell ref="B13:B17"/>
    <mergeCell ref="C3:C7"/>
    <mergeCell ref="C8:C12"/>
    <mergeCell ref="C13:C17"/>
    <mergeCell ref="D3:D7"/>
    <mergeCell ref="D8:D12"/>
    <mergeCell ref="D13:D1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5" zoomScaleNormal="115" zoomScaleSheetLayoutView="130" workbookViewId="0">
      <selection activeCell="D18" sqref="D18:D22"/>
    </sheetView>
  </sheetViews>
  <sheetFormatPr defaultColWidth="8.72727272727273" defaultRowHeight="14" outlineLevelCol="7"/>
  <cols>
    <col min="1" max="1" width="16" style="1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1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>
      <c r="A3" s="18">
        <v>45838</v>
      </c>
      <c r="B3" s="15" t="s">
        <v>58</v>
      </c>
      <c r="C3" s="19" t="s">
        <v>59</v>
      </c>
      <c r="D3" s="15" t="s">
        <v>60</v>
      </c>
      <c r="E3" s="20" t="s">
        <v>12</v>
      </c>
      <c r="F3" s="21">
        <v>38863</v>
      </c>
      <c r="G3" s="22">
        <v>0.28</v>
      </c>
      <c r="H3" s="23">
        <f>F3*G3</f>
        <v>10881.64</v>
      </c>
    </row>
    <row r="4" spans="1:8">
      <c r="A4" s="24"/>
      <c r="B4" s="13"/>
      <c r="C4" s="25"/>
      <c r="D4" s="15"/>
      <c r="E4" s="13" t="s">
        <v>14</v>
      </c>
      <c r="F4" s="21">
        <v>38863</v>
      </c>
      <c r="G4" s="13">
        <v>0.1</v>
      </c>
      <c r="H4" s="23">
        <f t="shared" ref="H4:H22" si="0">F4*G4</f>
        <v>3886.3</v>
      </c>
    </row>
    <row r="5" spans="1:8">
      <c r="A5" s="27">
        <v>45827</v>
      </c>
      <c r="B5" s="13"/>
      <c r="C5" s="25"/>
      <c r="D5" s="15"/>
      <c r="E5" s="13" t="s">
        <v>15</v>
      </c>
      <c r="F5" s="21">
        <v>38863</v>
      </c>
      <c r="G5" s="13">
        <v>0.13</v>
      </c>
      <c r="H5" s="23">
        <f t="shared" si="0"/>
        <v>5052.19</v>
      </c>
    </row>
    <row r="6" spans="1:8">
      <c r="A6" s="27">
        <v>45838</v>
      </c>
      <c r="B6" s="13"/>
      <c r="C6" s="25"/>
      <c r="D6" s="15"/>
      <c r="E6" s="13" t="s">
        <v>16</v>
      </c>
      <c r="F6" s="13">
        <v>155452</v>
      </c>
      <c r="G6" s="13">
        <v>0.042</v>
      </c>
      <c r="H6" s="23">
        <f t="shared" si="0"/>
        <v>6528.984</v>
      </c>
    </row>
    <row r="7" spans="1:8">
      <c r="A7" s="27">
        <v>45827</v>
      </c>
      <c r="B7" s="13"/>
      <c r="C7" s="25"/>
      <c r="D7" s="15"/>
      <c r="E7" s="15" t="s">
        <v>18</v>
      </c>
      <c r="F7" s="21">
        <v>38863</v>
      </c>
      <c r="G7" s="13">
        <v>0.58</v>
      </c>
      <c r="H7" s="23">
        <f t="shared" si="0"/>
        <v>22540.54</v>
      </c>
    </row>
    <row r="8" spans="1:8">
      <c r="A8" s="18">
        <v>45838</v>
      </c>
      <c r="B8" s="15" t="s">
        <v>61</v>
      </c>
      <c r="C8" s="19" t="s">
        <v>62</v>
      </c>
      <c r="D8" s="15" t="s">
        <v>63</v>
      </c>
      <c r="E8" s="20" t="s">
        <v>12</v>
      </c>
      <c r="F8" s="21">
        <v>17855</v>
      </c>
      <c r="G8" s="22">
        <v>0.28</v>
      </c>
      <c r="H8" s="23">
        <f t="shared" si="0"/>
        <v>4999.4</v>
      </c>
    </row>
    <row r="9" spans="1:8">
      <c r="A9" s="24"/>
      <c r="B9" s="13"/>
      <c r="C9" s="25"/>
      <c r="D9" s="15"/>
      <c r="E9" s="13" t="s">
        <v>14</v>
      </c>
      <c r="F9" s="21">
        <v>17855</v>
      </c>
      <c r="G9" s="13">
        <v>0.1</v>
      </c>
      <c r="H9" s="23">
        <f t="shared" si="0"/>
        <v>1785.5</v>
      </c>
    </row>
    <row r="10" spans="1:8">
      <c r="A10" s="27">
        <v>45827</v>
      </c>
      <c r="B10" s="13"/>
      <c r="C10" s="25"/>
      <c r="D10" s="15"/>
      <c r="E10" s="13" t="s">
        <v>15</v>
      </c>
      <c r="F10" s="21">
        <v>17855</v>
      </c>
      <c r="G10" s="13">
        <v>0.13</v>
      </c>
      <c r="H10" s="23">
        <f t="shared" si="0"/>
        <v>2321.15</v>
      </c>
    </row>
    <row r="11" spans="1:8">
      <c r="A11" s="27">
        <v>45838</v>
      </c>
      <c r="B11" s="13"/>
      <c r="C11" s="25"/>
      <c r="D11" s="15"/>
      <c r="E11" s="13" t="s">
        <v>16</v>
      </c>
      <c r="F11" s="13">
        <v>71420</v>
      </c>
      <c r="G11" s="13">
        <v>0.042</v>
      </c>
      <c r="H11" s="23">
        <f t="shared" si="0"/>
        <v>2999.64</v>
      </c>
    </row>
    <row r="12" spans="1:8">
      <c r="A12" s="27">
        <v>45827</v>
      </c>
      <c r="B12" s="13"/>
      <c r="C12" s="25"/>
      <c r="D12" s="15"/>
      <c r="E12" s="15" t="s">
        <v>18</v>
      </c>
      <c r="F12" s="21">
        <v>17855</v>
      </c>
      <c r="G12" s="13">
        <v>0.58</v>
      </c>
      <c r="H12" s="23">
        <f t="shared" si="0"/>
        <v>10355.9</v>
      </c>
    </row>
    <row r="13" spans="1:8">
      <c r="A13" s="18">
        <v>45842</v>
      </c>
      <c r="B13" s="15">
        <v>82066</v>
      </c>
      <c r="C13" s="19" t="s">
        <v>64</v>
      </c>
      <c r="D13" s="15" t="s">
        <v>65</v>
      </c>
      <c r="E13" s="20" t="s">
        <v>12</v>
      </c>
      <c r="F13" s="21">
        <v>22041</v>
      </c>
      <c r="G13" s="22">
        <v>0.28</v>
      </c>
      <c r="H13" s="23">
        <f t="shared" si="0"/>
        <v>6171.48</v>
      </c>
    </row>
    <row r="14" spans="1:8">
      <c r="A14" s="24"/>
      <c r="B14" s="13"/>
      <c r="C14" s="25"/>
      <c r="D14" s="15"/>
      <c r="E14" s="13" t="s">
        <v>14</v>
      </c>
      <c r="F14" s="21">
        <v>22041</v>
      </c>
      <c r="G14" s="13">
        <v>0.1</v>
      </c>
      <c r="H14" s="23">
        <f t="shared" si="0"/>
        <v>2204.1</v>
      </c>
    </row>
    <row r="15" spans="1:8">
      <c r="A15" s="24">
        <v>45827</v>
      </c>
      <c r="B15" s="13"/>
      <c r="C15" s="25"/>
      <c r="D15" s="15"/>
      <c r="E15" s="13" t="s">
        <v>15</v>
      </c>
      <c r="F15" s="21">
        <v>22041</v>
      </c>
      <c r="G15" s="13">
        <v>0.13</v>
      </c>
      <c r="H15" s="23">
        <f t="shared" si="0"/>
        <v>2865.33</v>
      </c>
    </row>
    <row r="16" spans="1:8">
      <c r="A16" s="27">
        <v>45838</v>
      </c>
      <c r="B16" s="13"/>
      <c r="C16" s="25"/>
      <c r="D16" s="15"/>
      <c r="E16" s="13" t="s">
        <v>16</v>
      </c>
      <c r="F16" s="13">
        <f>F15*4</f>
        <v>88164</v>
      </c>
      <c r="G16" s="13">
        <v>0.042</v>
      </c>
      <c r="H16" s="23">
        <f t="shared" si="0"/>
        <v>3702.888</v>
      </c>
    </row>
    <row r="17" spans="1:8">
      <c r="A17" s="27">
        <v>45827</v>
      </c>
      <c r="B17" s="13"/>
      <c r="C17" s="25"/>
      <c r="D17" s="15"/>
      <c r="E17" s="15" t="s">
        <v>18</v>
      </c>
      <c r="F17" s="21">
        <v>22041</v>
      </c>
      <c r="G17" s="13">
        <v>0.58</v>
      </c>
      <c r="H17" s="23">
        <f t="shared" si="0"/>
        <v>12783.78</v>
      </c>
    </row>
    <row r="18" spans="1:8">
      <c r="A18" s="18">
        <v>45834</v>
      </c>
      <c r="B18" s="15">
        <v>83330</v>
      </c>
      <c r="C18" s="19" t="s">
        <v>138</v>
      </c>
      <c r="D18" s="15" t="s">
        <v>139</v>
      </c>
      <c r="E18" s="20" t="s">
        <v>12</v>
      </c>
      <c r="F18" s="21">
        <v>45129</v>
      </c>
      <c r="G18" s="22">
        <v>0.28</v>
      </c>
      <c r="H18" s="16">
        <f t="shared" si="0"/>
        <v>12636.12</v>
      </c>
    </row>
    <row r="19" spans="1:8">
      <c r="A19" s="24"/>
      <c r="B19" s="13"/>
      <c r="C19" s="25"/>
      <c r="D19" s="15"/>
      <c r="E19" s="13" t="s">
        <v>14</v>
      </c>
      <c r="F19" s="21">
        <v>45129</v>
      </c>
      <c r="G19" s="13">
        <v>0.1</v>
      </c>
      <c r="H19" s="16">
        <f t="shared" si="0"/>
        <v>4512.9</v>
      </c>
    </row>
    <row r="20" spans="1:8">
      <c r="A20" s="24"/>
      <c r="B20" s="13"/>
      <c r="C20" s="25"/>
      <c r="D20" s="15"/>
      <c r="E20" s="13" t="s">
        <v>15</v>
      </c>
      <c r="F20" s="21">
        <v>45129</v>
      </c>
      <c r="G20" s="13">
        <v>0.13</v>
      </c>
      <c r="H20" s="16">
        <f t="shared" si="0"/>
        <v>5866.77</v>
      </c>
    </row>
    <row r="21" spans="1:8">
      <c r="A21" s="27">
        <v>45838</v>
      </c>
      <c r="B21" s="13"/>
      <c r="C21" s="25"/>
      <c r="D21" s="15"/>
      <c r="E21" s="13" t="s">
        <v>16</v>
      </c>
      <c r="F21" s="13">
        <f>F20*4</f>
        <v>180516</v>
      </c>
      <c r="G21" s="13">
        <v>0.042</v>
      </c>
      <c r="H21" s="16">
        <f t="shared" si="0"/>
        <v>7581.672</v>
      </c>
    </row>
    <row r="22" spans="1:8">
      <c r="A22" s="27">
        <v>45834</v>
      </c>
      <c r="B22" s="13"/>
      <c r="C22" s="25"/>
      <c r="D22" s="15"/>
      <c r="E22" s="15" t="s">
        <v>18</v>
      </c>
      <c r="F22" s="21">
        <v>45129</v>
      </c>
      <c r="G22" s="13">
        <v>0.58</v>
      </c>
      <c r="H22" s="16">
        <f t="shared" si="0"/>
        <v>26174.82</v>
      </c>
    </row>
    <row r="23" spans="8:8">
      <c r="H23" s="28">
        <f>SUM(H3:H22)</f>
        <v>155851.104</v>
      </c>
    </row>
  </sheetData>
  <autoFilter xmlns:etc="http://www.wps.cn/officeDocument/2017/etCustomData" ref="A1:H23" etc:filterBottomFollowUsedRange="0">
    <extLst/>
  </autoFilter>
  <mergeCells count="17">
    <mergeCell ref="A1:H1"/>
    <mergeCell ref="A3:A4"/>
    <mergeCell ref="A8:A9"/>
    <mergeCell ref="A13:A14"/>
    <mergeCell ref="A18:A20"/>
    <mergeCell ref="B3:B7"/>
    <mergeCell ref="B8:B12"/>
    <mergeCell ref="B13:B17"/>
    <mergeCell ref="B18:B22"/>
    <mergeCell ref="C3:C7"/>
    <mergeCell ref="C8:C12"/>
    <mergeCell ref="C13:C17"/>
    <mergeCell ref="C18:C22"/>
    <mergeCell ref="D3:D7"/>
    <mergeCell ref="D8:D12"/>
    <mergeCell ref="D13:D17"/>
    <mergeCell ref="D18:D2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H8" sqref="H8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1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>
      <c r="A3" s="18">
        <v>45838</v>
      </c>
      <c r="B3" s="15">
        <v>82050</v>
      </c>
      <c r="C3" s="19" t="s">
        <v>140</v>
      </c>
      <c r="D3" s="15" t="s">
        <v>141</v>
      </c>
      <c r="E3" s="20" t="s">
        <v>12</v>
      </c>
      <c r="F3" s="21">
        <v>11542</v>
      </c>
      <c r="G3" s="22">
        <v>0.28</v>
      </c>
      <c r="H3" s="23">
        <f>F3*G3</f>
        <v>3231.76</v>
      </c>
    </row>
    <row r="4" spans="1:8">
      <c r="A4" s="24"/>
      <c r="B4" s="13"/>
      <c r="C4" s="25"/>
      <c r="D4" s="15"/>
      <c r="E4" s="13" t="s">
        <v>14</v>
      </c>
      <c r="F4" s="21">
        <v>11542</v>
      </c>
      <c r="G4" s="13">
        <v>0.1</v>
      </c>
      <c r="H4" s="16">
        <f>F4*G4</f>
        <v>1154.2</v>
      </c>
    </row>
    <row r="5" spans="1:8">
      <c r="A5" s="18">
        <v>45828</v>
      </c>
      <c r="B5" s="13"/>
      <c r="C5" s="25"/>
      <c r="D5" s="15"/>
      <c r="E5" s="13" t="s">
        <v>15</v>
      </c>
      <c r="F5" s="21">
        <v>11542</v>
      </c>
      <c r="G5" s="13">
        <v>0.13</v>
      </c>
      <c r="H5" s="16">
        <f>F5*G5</f>
        <v>1500.46</v>
      </c>
    </row>
    <row r="6" spans="1:8">
      <c r="A6" s="24"/>
      <c r="B6" s="13"/>
      <c r="C6" s="25"/>
      <c r="D6" s="15"/>
      <c r="E6" s="13" t="s">
        <v>28</v>
      </c>
      <c r="F6" s="13">
        <f>F7*5</f>
        <v>57710</v>
      </c>
      <c r="G6" s="13">
        <v>0.042</v>
      </c>
      <c r="H6" s="16">
        <f>F6*G6</f>
        <v>2423.82</v>
      </c>
    </row>
    <row r="7" spans="1:8">
      <c r="A7" s="26"/>
      <c r="B7" s="13"/>
      <c r="C7" s="25"/>
      <c r="D7" s="15"/>
      <c r="E7" s="15" t="s">
        <v>18</v>
      </c>
      <c r="F7" s="21">
        <v>11542</v>
      </c>
      <c r="G7" s="13">
        <v>0.58</v>
      </c>
      <c r="H7" s="16">
        <f>F7*G7</f>
        <v>6694.36</v>
      </c>
    </row>
    <row r="8" spans="8:8">
      <c r="H8" s="17">
        <f>SUM(H3:H7)</f>
        <v>15004.6</v>
      </c>
    </row>
  </sheetData>
  <autoFilter xmlns:etc="http://www.wps.cn/officeDocument/2017/etCustomData" ref="A1:H8" etc:filterBottomFollowUsedRange="0">
    <extLst/>
  </autoFilter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H4" sqref="H4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1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>
      <c r="A3" s="12">
        <v>45835</v>
      </c>
      <c r="B3" s="13" t="s">
        <v>142</v>
      </c>
      <c r="C3" s="14" t="s">
        <v>143</v>
      </c>
      <c r="D3" s="15" t="s">
        <v>144</v>
      </c>
      <c r="E3" s="15" t="s">
        <v>145</v>
      </c>
      <c r="F3" s="13">
        <v>2000</v>
      </c>
      <c r="G3" s="13">
        <v>0.4</v>
      </c>
      <c r="H3" s="16">
        <f>F3*G3</f>
        <v>800</v>
      </c>
    </row>
    <row r="4" spans="8:8">
      <c r="H4" s="17">
        <f>H3</f>
        <v>800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丰盛源</vt:lpstr>
      <vt:lpstr>圣琪</vt:lpstr>
      <vt:lpstr>通辉</vt:lpstr>
      <vt:lpstr>正信</vt:lpstr>
      <vt:lpstr>北京公司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2025-09-17T02:23:50Z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