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4" r:id="rId1"/>
    <sheet name="国内-人民币 (2)" sheetId="23" state="hidden" r:id="rId2"/>
  </sheets>
  <definedNames>
    <definedName name="_xlnm._FilterDatabase" localSheetId="0" hidden="1">'国内-人民币'!$A$1:$I$65</definedName>
    <definedName name="_xlnm._FilterDatabase" localSheetId="1" hidden="1">'国内-人民币 (2)'!$A$1:$I$8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<sst xmlns="http://schemas.openxmlformats.org/spreadsheetml/2006/main" count="160" uniqueCount="89">
  <si>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</si>
  <si>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</si>
  <si>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</si>
  <si>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</si>
  <si>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</si>
  <si>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</si>
  <si>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</si>
  <si>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</si>
  <si>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</si>
  <si>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</si>
  <si>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</si>
  <si>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r>
      <rPr>
        <strike/>
        <sz val="11"/>
        <color rgb="FFFF0000"/>
        <rFont val="宋体"/>
        <charset val="134"/>
        <scheme val="minor"/>
      </rPr>
      <t>81257</t>
    </r>
    <r>
      <rPr>
        <sz val="11"/>
        <color theme="1"/>
        <rFont val="宋体"/>
        <charset val="134"/>
        <scheme val="minor"/>
      </rPr>
      <t xml:space="preserve">-84567
</t>
    </r>
    <r>
      <rPr>
        <strike/>
        <sz val="11"/>
        <color rgb="FFFF0000"/>
        <rFont val="宋体"/>
        <charset val="134"/>
        <scheme val="minor"/>
      </rPr>
      <t>81258</t>
    </r>
    <r>
      <rPr>
        <sz val="11"/>
        <color theme="1"/>
        <rFont val="宋体"/>
        <charset val="134"/>
        <scheme val="minor"/>
      </rPr>
      <t xml:space="preserve">-82860
</t>
    </r>
    <r>
      <rPr>
        <strike/>
        <sz val="11"/>
        <color rgb="FFFF0000"/>
        <rFont val="宋体"/>
        <charset val="134"/>
        <scheme val="minor"/>
      </rPr>
      <t>82860</t>
    </r>
    <r>
      <rPr>
        <sz val="11"/>
        <color theme="1"/>
        <rFont val="宋体"/>
        <charset val="134"/>
        <scheme val="minor"/>
      </rPr>
      <t>-83139
81259
81260
82861</t>
    </r>
  </si>
  <si>
    <t>RBSKDS0028</t>
  </si>
  <si>
    <t>6807-759-712/800/505
CHINA 男上装</t>
  </si>
  <si>
    <t>黑色织标WLBCRFI006-51*51mm-RFID（+4%）</t>
  </si>
  <si>
    <t>黑色织标WLBCRFI006-51*51mm-免费损耗1%</t>
  </si>
  <si>
    <t>黑色织标WLBCRFI006-51*51mm-大货样</t>
  </si>
  <si>
    <t>白色缎带洗标CLBCGEN003*4页-60*25mm（加页码）-712、800色</t>
  </si>
  <si>
    <t>白色缎带洗标CLBCGEN003*4页-60*25mm（加页码）-505色</t>
  </si>
  <si>
    <t>白色吊牌HPBCRFI001-60*95mm-RFID LOGO</t>
  </si>
  <si>
    <t>黑色吊绳 MRBCGEN004-320*1.5mm</t>
  </si>
  <si>
    <t>白色吊牌HPBCRFI001-60*95mm-RFID LOGO-505色</t>
  </si>
  <si>
    <t>总金额</t>
  </si>
  <si>
    <t>6894-758款空白标按照洗标价格开</t>
  </si>
  <si>
    <t>多付</t>
  </si>
  <si>
    <t>白色吊牌HPBCRFI001-60*95mm-RFID LOGO（+1%）</t>
  </si>
  <si>
    <t>82875
81257
81258
84631
84632
84557
84569</t>
  </si>
  <si>
    <t>RBSKDS0044</t>
  </si>
  <si>
    <t>6807-759-712/800
CHINA 男上装 翻单1</t>
  </si>
  <si>
    <t>白色缎带洗标CLBCGEN003*4页-60*25mm（加页码）</t>
  </si>
  <si>
    <t>白色吊牌HPBCRFI001-60*95mm-RFID LOGO ASOS</t>
  </si>
  <si>
    <t>ASOS贴纸101.6*38.1mm（热胶）BKSKR24011</t>
  </si>
  <si>
    <t>顺风车费用</t>
  </si>
  <si>
    <t>85589
85699</t>
  </si>
  <si>
    <t>RBSKDS0053</t>
  </si>
  <si>
    <t>PAPAYA 6828-759-800
CHINA  男上装 外套</t>
  </si>
  <si>
    <t>白色缎带洗标CLBCGEN003*5页-60*25mm（加页码）</t>
  </si>
  <si>
    <t>RBSKDS0055</t>
  </si>
  <si>
    <t>ONIX 5436-759-800
CHINA  男裤子</t>
  </si>
  <si>
    <t>白色RFID织标WLBCRFI011-85*20mm（+4%）</t>
  </si>
  <si>
    <t>白色RFID织标WLBCRFI011-85*20mm-免费损耗1%</t>
  </si>
  <si>
    <t>白色RFID织标WLBCRFI011-85*20mm-大货样</t>
  </si>
  <si>
    <t>腰卡（WTBCGEN169）-88*82mmFLARE</t>
  </si>
  <si>
    <t>RBSKDS0056</t>
  </si>
  <si>
    <t>ZOE 6611-759-800
CHINA  女上装 外套 翻单8</t>
  </si>
  <si>
    <t>白色缎带洗标CLBCGEN003*7页-60*25mm（加页码）</t>
  </si>
  <si>
    <t>RBSKDS0057</t>
  </si>
  <si>
    <t>ONIX 5436-759-800
CHINA  男裤子 补单</t>
  </si>
  <si>
    <t>白色缎带洗标CLBCGEN003*1页-60*25mm（44码条码页）</t>
  </si>
  <si>
    <t>RBSKDS0058</t>
  </si>
  <si>
    <t>ZOE 6611-759-800
CHINA  女上装 外套 补单3</t>
  </si>
  <si>
    <t>RBSKDS0062</t>
  </si>
  <si>
    <t>PAPAYA 6828-759-800
CHINA  男上装 外套 补单</t>
  </si>
  <si>
    <t>6894-758款空白标按照洗标价格开票多付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</si>
  <si>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</si>
  <si>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</si>
  <si>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</si>
  <si>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</si>
  <si>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</si>
  <si>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</si>
  <si>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</si>
  <si>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</si>
  <si>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</si>
  <si>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</si>
  <si>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</si>
  <si>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</si>
  <si>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</si>
  <si>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按客户合同开票</t>
  </si>
  <si>
    <t>个</t>
  </si>
  <si>
    <t>MOZ310125BERS09Y-Z</t>
  </si>
  <si>
    <t>MOZ310125BERS16Y-Z</t>
  </si>
  <si>
    <t>MOZ310125BERS17Y-Z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</si>
  <si>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</si>
  <si>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</si>
  <si>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</si>
  <si>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</si>
  <si>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</si>
  <si>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</si>
  <si>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</si>
  <si>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</si>
  <si>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</si>
  <si>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RBSKDS009</t>
  </si>
  <si>
    <t>COJIN 6608-758-807
CAMBODIA 女上装 外套</t>
  </si>
  <si>
    <t>RBSKDS0011</t>
  </si>
  <si>
    <t>COJIN 6608-758-807
CAMBODIA 女上装  外套翻单1</t>
  </si>
  <si>
    <t>76519
77745</t>
  </si>
  <si>
    <t>RBSKDS0012</t>
  </si>
  <si>
    <t>COJIN 6608-758-807
CAMBODIA 女上装  外套翻单2</t>
  </si>
  <si>
    <t>黑色织标WLBCGEN013-51*51mm（+1%）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</si>
</sst>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trike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4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8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8" fontId="15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zoomScale="85" zoomScaleNormal="85" topLeftCell="A52" workbookViewId="0">
      <selection activeCell="F73" sqref="F73"/>
    </sheetView>
  </sheetViews>
  <sheetFormatPr defaultColWidth="24.7272727272727" defaultRowHeight="27" customHeight="1"/>
  <cols>
    <col min="1" max="1" width="16.5727272727273" style="18" customWidth="1"/>
    <col min="2" max="2" width="15.5" style="18" customWidth="1"/>
    <col min="3" max="3" width="23.5272727272727" style="18" customWidth="1"/>
    <col min="4" max="4" width="25.3454545454545" style="18" customWidth="1"/>
    <col min="5" max="5" width="36.3636363636364" style="18" customWidth="1"/>
    <col min="6" max="6" width="52.8272727272727" style="18" customWidth="1"/>
    <col min="7" max="7" width="15.9363636363636" style="18" customWidth="1"/>
    <col min="8" max="8" width="23.2090909090909" style="18" customWidth="1"/>
    <col min="9" max="9" width="16.6727272727273" style="18" customWidth="1"/>
    <col min="10" max="14" width="24.7272727272727" style="2" customWidth="1"/>
    <col min="15" max="16384" width="24.7272727272727" style="2"/>
  </cols>
  <sheetData>
    <row r="1" ht="44" customHeight="1" spans="1:9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ht="51" customHeight="1" spans="1:9">
      <c r="A2" s="21" t="s">
        <v>1</v>
      </c>
      <c r="B2" s="21" t="s">
        <v>2</v>
      </c>
      <c r="C2" s="22" t="s">
        <v>3</v>
      </c>
      <c r="D2" s="21" t="s">
        <v>4</v>
      </c>
      <c r="E2" s="21" t="s">
        <v>5</v>
      </c>
      <c r="F2" s="23" t="s">
        <v>6</v>
      </c>
      <c r="G2" s="24" t="s">
        <v>7</v>
      </c>
      <c r="H2" s="25" t="s">
        <v>8</v>
      </c>
      <c r="I2" s="39" t="s">
        <v>9</v>
      </c>
    </row>
    <row r="3" ht="34" customHeight="1" spans="1:9">
      <c r="A3" s="11">
        <v>45819</v>
      </c>
      <c r="B3" s="11" t="s">
        <v>10</v>
      </c>
      <c r="C3" s="26" t="s">
        <v>11</v>
      </c>
      <c r="D3" s="27" t="s">
        <v>12</v>
      </c>
      <c r="E3" s="28" t="s">
        <v>13</v>
      </c>
      <c r="F3" s="29" t="s">
        <v>14</v>
      </c>
      <c r="G3" s="12">
        <f>28000*1.04</f>
        <v>29120</v>
      </c>
      <c r="H3" s="12">
        <v>1.02</v>
      </c>
      <c r="I3" s="40">
        <f>G3*H3</f>
        <v>29702.4</v>
      </c>
    </row>
    <row r="4" ht="34" customHeight="1" spans="1:9">
      <c r="A4" s="11"/>
      <c r="B4" s="11"/>
      <c r="C4" s="30"/>
      <c r="D4" s="27"/>
      <c r="E4" s="31"/>
      <c r="F4" s="29" t="s">
        <v>15</v>
      </c>
      <c r="G4" s="12">
        <f>28000*0.01</f>
        <v>280</v>
      </c>
      <c r="H4" s="12">
        <v>0</v>
      </c>
      <c r="I4" s="40">
        <f t="shared" ref="I4:I62" si="0">G4*H4</f>
        <v>0</v>
      </c>
    </row>
    <row r="5" ht="34" customHeight="1" spans="1:9">
      <c r="A5" s="11"/>
      <c r="B5" s="11"/>
      <c r="C5" s="30"/>
      <c r="D5" s="27"/>
      <c r="E5" s="31"/>
      <c r="F5" s="29" t="s">
        <v>16</v>
      </c>
      <c r="G5" s="12">
        <f>3*5*5</f>
        <v>75</v>
      </c>
      <c r="H5" s="12">
        <v>0</v>
      </c>
      <c r="I5" s="40">
        <f t="shared" si="0"/>
        <v>0</v>
      </c>
    </row>
    <row r="6" ht="34" customHeight="1" spans="1:9">
      <c r="A6" s="11"/>
      <c r="B6" s="11"/>
      <c r="C6" s="30"/>
      <c r="D6" s="27"/>
      <c r="E6" s="31"/>
      <c r="F6" s="12" t="s">
        <v>17</v>
      </c>
      <c r="G6" s="12">
        <f>20000*4</f>
        <v>80000</v>
      </c>
      <c r="H6" s="12">
        <v>0.042</v>
      </c>
      <c r="I6" s="40">
        <f t="shared" si="0"/>
        <v>3360</v>
      </c>
    </row>
    <row r="7" ht="34" customHeight="1" spans="1:9">
      <c r="A7" s="11"/>
      <c r="B7" s="11"/>
      <c r="C7" s="30"/>
      <c r="D7" s="27"/>
      <c r="E7" s="31"/>
      <c r="F7" s="29" t="s">
        <v>14</v>
      </c>
      <c r="G7" s="12">
        <f>3000*1.04</f>
        <v>3120</v>
      </c>
      <c r="H7" s="12">
        <v>1.02</v>
      </c>
      <c r="I7" s="40">
        <f t="shared" si="0"/>
        <v>3182.4</v>
      </c>
    </row>
    <row r="8" ht="34" customHeight="1" spans="1:9">
      <c r="A8" s="11"/>
      <c r="B8" s="11"/>
      <c r="C8" s="30"/>
      <c r="D8" s="27"/>
      <c r="E8" s="31"/>
      <c r="F8" s="29" t="s">
        <v>15</v>
      </c>
      <c r="G8" s="12">
        <f>3000*0.01</f>
        <v>30</v>
      </c>
      <c r="H8" s="12">
        <v>0</v>
      </c>
      <c r="I8" s="40">
        <f t="shared" si="0"/>
        <v>0</v>
      </c>
    </row>
    <row r="9" ht="34" customHeight="1" spans="1:9">
      <c r="A9" s="11"/>
      <c r="B9" s="11"/>
      <c r="C9" s="30"/>
      <c r="D9" s="27"/>
      <c r="E9" s="31"/>
      <c r="F9" s="12" t="s">
        <v>18</v>
      </c>
      <c r="G9" s="12">
        <f>7000*4</f>
        <v>28000</v>
      </c>
      <c r="H9" s="12">
        <v>0.042</v>
      </c>
      <c r="I9" s="40">
        <f t="shared" si="0"/>
        <v>1176</v>
      </c>
    </row>
    <row r="10" ht="34" customHeight="1" spans="1:9">
      <c r="A10" s="11"/>
      <c r="B10" s="11"/>
      <c r="C10" s="30"/>
      <c r="D10" s="27"/>
      <c r="E10" s="31"/>
      <c r="F10" s="29" t="s">
        <v>19</v>
      </c>
      <c r="G10" s="12">
        <v>12000</v>
      </c>
      <c r="H10" s="12">
        <v>0.25</v>
      </c>
      <c r="I10" s="40">
        <f t="shared" si="0"/>
        <v>3000</v>
      </c>
    </row>
    <row r="11" ht="34" customHeight="1" spans="1:9">
      <c r="A11" s="11"/>
      <c r="B11" s="11"/>
      <c r="C11" s="30"/>
      <c r="D11" s="27"/>
      <c r="E11" s="31"/>
      <c r="F11" s="12" t="s">
        <v>20</v>
      </c>
      <c r="G11" s="12">
        <v>12000</v>
      </c>
      <c r="H11" s="12">
        <v>0.11</v>
      </c>
      <c r="I11" s="40">
        <f t="shared" si="0"/>
        <v>1320</v>
      </c>
    </row>
    <row r="12" ht="34" customHeight="1" spans="1:9">
      <c r="A12" s="11"/>
      <c r="B12" s="11"/>
      <c r="C12" s="30"/>
      <c r="D12" s="27"/>
      <c r="E12" s="31"/>
      <c r="F12" s="29" t="s">
        <v>19</v>
      </c>
      <c r="G12" s="12">
        <v>8000</v>
      </c>
      <c r="H12" s="12">
        <v>0.25</v>
      </c>
      <c r="I12" s="40">
        <f t="shared" si="0"/>
        <v>2000</v>
      </c>
    </row>
    <row r="13" ht="34" customHeight="1" spans="1:9">
      <c r="A13" s="11"/>
      <c r="B13" s="11"/>
      <c r="C13" s="30"/>
      <c r="D13" s="27"/>
      <c r="E13" s="31"/>
      <c r="F13" s="12" t="s">
        <v>20</v>
      </c>
      <c r="G13" s="12">
        <v>8000</v>
      </c>
      <c r="H13" s="12">
        <v>0.11</v>
      </c>
      <c r="I13" s="40">
        <f t="shared" si="0"/>
        <v>880</v>
      </c>
    </row>
    <row r="14" ht="34" customHeight="1" spans="1:14">
      <c r="A14" s="11"/>
      <c r="B14" s="11"/>
      <c r="C14" s="30"/>
      <c r="D14" s="27"/>
      <c r="E14" s="31"/>
      <c r="F14" s="29" t="s">
        <v>21</v>
      </c>
      <c r="G14" s="12">
        <v>2000</v>
      </c>
      <c r="H14" s="12">
        <v>0.25</v>
      </c>
      <c r="I14" s="40">
        <f t="shared" si="0"/>
        <v>500</v>
      </c>
      <c r="K14" s="18"/>
      <c r="L14" s="18"/>
      <c r="M14" s="41" t="s">
        <v>22</v>
      </c>
      <c r="N14" s="42"/>
    </row>
    <row r="15" ht="34" customHeight="1" spans="1:14">
      <c r="A15" s="11"/>
      <c r="B15" s="11"/>
      <c r="C15" s="30"/>
      <c r="D15" s="27"/>
      <c r="E15" s="31"/>
      <c r="F15" s="12" t="s">
        <v>20</v>
      </c>
      <c r="G15" s="12">
        <v>2000</v>
      </c>
      <c r="H15" s="12">
        <v>0.11</v>
      </c>
      <c r="I15" s="40">
        <f t="shared" si="0"/>
        <v>220</v>
      </c>
      <c r="K15" s="18"/>
      <c r="L15" s="43" t="s">
        <v>23</v>
      </c>
      <c r="M15" s="18" t="s">
        <v>24</v>
      </c>
      <c r="N15" s="18">
        <f>132+12</f>
        <v>144</v>
      </c>
    </row>
    <row r="16" customHeight="1" spans="1:9">
      <c r="A16" s="11"/>
      <c r="B16" s="11"/>
      <c r="C16" s="30"/>
      <c r="D16" s="27"/>
      <c r="E16" s="31"/>
      <c r="F16" s="29" t="s">
        <v>19</v>
      </c>
      <c r="G16" s="12">
        <v>2000</v>
      </c>
      <c r="H16" s="12">
        <v>0.25</v>
      </c>
      <c r="I16" s="40">
        <f t="shared" si="0"/>
        <v>500</v>
      </c>
    </row>
    <row r="17" customHeight="1" spans="1:9">
      <c r="A17" s="11"/>
      <c r="B17" s="11"/>
      <c r="C17" s="30"/>
      <c r="D17" s="27"/>
      <c r="E17" s="31"/>
      <c r="F17" s="12" t="s">
        <v>20</v>
      </c>
      <c r="G17" s="12">
        <v>2000</v>
      </c>
      <c r="H17" s="12">
        <v>0.11</v>
      </c>
      <c r="I17" s="40">
        <f t="shared" si="0"/>
        <v>220</v>
      </c>
    </row>
    <row r="18" s="17" customFormat="1" customHeight="1" spans="1:9">
      <c r="A18" s="11"/>
      <c r="B18" s="11"/>
      <c r="C18" s="30"/>
      <c r="D18" s="27"/>
      <c r="E18" s="31"/>
      <c r="F18" s="29" t="s">
        <v>25</v>
      </c>
      <c r="G18" s="29">
        <f>3000*1.01</f>
        <v>3030</v>
      </c>
      <c r="H18" s="12">
        <v>0.25</v>
      </c>
      <c r="I18" s="40">
        <f t="shared" si="0"/>
        <v>757.5</v>
      </c>
    </row>
    <row r="19" s="17" customFormat="1" customHeight="1" spans="1:9">
      <c r="A19" s="11"/>
      <c r="B19" s="11"/>
      <c r="C19" s="30"/>
      <c r="D19" s="27"/>
      <c r="E19" s="31"/>
      <c r="F19" s="12" t="s">
        <v>20</v>
      </c>
      <c r="G19" s="29">
        <v>3030</v>
      </c>
      <c r="H19" s="12">
        <v>0.11</v>
      </c>
      <c r="I19" s="40">
        <f t="shared" si="0"/>
        <v>333.3</v>
      </c>
    </row>
    <row r="20" s="17" customFormat="1" customHeight="1" spans="1:9">
      <c r="A20" s="11">
        <v>45850</v>
      </c>
      <c r="B20" s="11" t="s">
        <v>10</v>
      </c>
      <c r="C20" s="32" t="s">
        <v>26</v>
      </c>
      <c r="D20" s="33" t="s">
        <v>27</v>
      </c>
      <c r="E20" s="34" t="s">
        <v>28</v>
      </c>
      <c r="F20" s="29" t="s">
        <v>14</v>
      </c>
      <c r="G20" s="12">
        <v>29475</v>
      </c>
      <c r="H20" s="12">
        <v>1.02</v>
      </c>
      <c r="I20" s="40">
        <f t="shared" si="0"/>
        <v>30064.5</v>
      </c>
    </row>
    <row r="21" customHeight="1" spans="1:9">
      <c r="A21" s="11"/>
      <c r="B21" s="11"/>
      <c r="C21" s="35"/>
      <c r="D21" s="33"/>
      <c r="E21" s="11"/>
      <c r="F21" s="29" t="s">
        <v>15</v>
      </c>
      <c r="G21" s="12">
        <v>283</v>
      </c>
      <c r="H21" s="12">
        <v>0</v>
      </c>
      <c r="I21" s="40">
        <f t="shared" si="0"/>
        <v>0</v>
      </c>
    </row>
    <row r="22" customHeight="1" spans="1:9">
      <c r="A22" s="11"/>
      <c r="B22" s="11"/>
      <c r="C22" s="35"/>
      <c r="D22" s="33"/>
      <c r="E22" s="11"/>
      <c r="F22" s="12" t="s">
        <v>29</v>
      </c>
      <c r="G22" s="12">
        <f>32341*4</f>
        <v>129364</v>
      </c>
      <c r="H22" s="12">
        <v>0.042</v>
      </c>
      <c r="I22" s="40">
        <f t="shared" si="0"/>
        <v>5433.288</v>
      </c>
    </row>
    <row r="23" customHeight="1" spans="1:9">
      <c r="A23" s="11"/>
      <c r="B23" s="11"/>
      <c r="C23" s="35"/>
      <c r="D23" s="33"/>
      <c r="E23" s="11"/>
      <c r="F23" s="29" t="s">
        <v>19</v>
      </c>
      <c r="G23" s="12">
        <v>12527</v>
      </c>
      <c r="H23" s="12">
        <v>0.25</v>
      </c>
      <c r="I23" s="40">
        <f t="shared" si="0"/>
        <v>3131.75</v>
      </c>
    </row>
    <row r="24" customHeight="1" spans="1:9">
      <c r="A24" s="11"/>
      <c r="B24" s="11"/>
      <c r="C24" s="35"/>
      <c r="D24" s="33"/>
      <c r="E24" s="11"/>
      <c r="F24" s="12" t="s">
        <v>20</v>
      </c>
      <c r="G24" s="12">
        <v>12527</v>
      </c>
      <c r="H24" s="12">
        <v>0.11</v>
      </c>
      <c r="I24" s="40">
        <f t="shared" si="0"/>
        <v>1377.97</v>
      </c>
    </row>
    <row r="25" customHeight="1" spans="1:9">
      <c r="A25" s="11"/>
      <c r="B25" s="11"/>
      <c r="C25" s="35"/>
      <c r="D25" s="33"/>
      <c r="E25" s="11"/>
      <c r="F25" s="29" t="s">
        <v>30</v>
      </c>
      <c r="G25" s="12">
        <v>3400</v>
      </c>
      <c r="H25" s="12">
        <v>0.22</v>
      </c>
      <c r="I25" s="40">
        <f t="shared" si="0"/>
        <v>748</v>
      </c>
    </row>
    <row r="26" customHeight="1" spans="1:9">
      <c r="A26" s="11"/>
      <c r="B26" s="11"/>
      <c r="C26" s="35"/>
      <c r="D26" s="33"/>
      <c r="E26" s="11"/>
      <c r="F26" s="12" t="s">
        <v>20</v>
      </c>
      <c r="G26" s="12">
        <v>3400</v>
      </c>
      <c r="H26" s="12">
        <v>0.11</v>
      </c>
      <c r="I26" s="40">
        <f t="shared" si="0"/>
        <v>374</v>
      </c>
    </row>
    <row r="27" customHeight="1" spans="1:9">
      <c r="A27" s="11"/>
      <c r="B27" s="11"/>
      <c r="C27" s="35"/>
      <c r="D27" s="33"/>
      <c r="E27" s="11"/>
      <c r="F27" s="29" t="s">
        <v>31</v>
      </c>
      <c r="G27" s="12">
        <v>3400</v>
      </c>
      <c r="H27" s="12">
        <v>0.15</v>
      </c>
      <c r="I27" s="40">
        <f t="shared" si="0"/>
        <v>510</v>
      </c>
    </row>
    <row r="28" customHeight="1" spans="1:9">
      <c r="A28" s="11"/>
      <c r="B28" s="11"/>
      <c r="C28" s="35"/>
      <c r="D28" s="33"/>
      <c r="E28" s="11"/>
      <c r="F28" s="29" t="s">
        <v>32</v>
      </c>
      <c r="G28" s="12">
        <v>1</v>
      </c>
      <c r="H28" s="12">
        <v>480</v>
      </c>
      <c r="I28" s="40">
        <f t="shared" si="0"/>
        <v>480</v>
      </c>
    </row>
    <row r="29" customHeight="1" spans="1:9">
      <c r="A29" s="11"/>
      <c r="B29" s="11"/>
      <c r="C29" s="35"/>
      <c r="D29" s="33"/>
      <c r="E29" s="11"/>
      <c r="F29" s="29" t="s">
        <v>19</v>
      </c>
      <c r="G29" s="12">
        <v>16414</v>
      </c>
      <c r="H29" s="12">
        <v>0.25</v>
      </c>
      <c r="I29" s="40">
        <f t="shared" si="0"/>
        <v>4103.5</v>
      </c>
    </row>
    <row r="30" customHeight="1" spans="1:9">
      <c r="A30" s="11"/>
      <c r="B30" s="11"/>
      <c r="C30" s="35"/>
      <c r="D30" s="33"/>
      <c r="E30" s="11"/>
      <c r="F30" s="12" t="s">
        <v>20</v>
      </c>
      <c r="G30" s="12">
        <v>16414</v>
      </c>
      <c r="H30" s="12">
        <v>0.11</v>
      </c>
      <c r="I30" s="40">
        <f t="shared" si="0"/>
        <v>1805.54</v>
      </c>
    </row>
    <row r="31" customHeight="1" spans="1:9">
      <c r="A31" s="11">
        <v>45878</v>
      </c>
      <c r="B31" s="11" t="s">
        <v>10</v>
      </c>
      <c r="C31" s="36" t="s">
        <v>33</v>
      </c>
      <c r="D31" s="33" t="s">
        <v>34</v>
      </c>
      <c r="E31" s="34" t="s">
        <v>35</v>
      </c>
      <c r="F31" s="29" t="s">
        <v>14</v>
      </c>
      <c r="G31" s="12">
        <f>5000*1.04</f>
        <v>5200</v>
      </c>
      <c r="H31" s="37">
        <v>1.02</v>
      </c>
      <c r="I31" s="40">
        <f>G31*H31</f>
        <v>5304</v>
      </c>
    </row>
    <row r="32" customHeight="1" spans="1:9">
      <c r="A32" s="11"/>
      <c r="B32" s="11"/>
      <c r="C32" s="30"/>
      <c r="D32" s="33"/>
      <c r="E32" s="11"/>
      <c r="F32" s="29" t="s">
        <v>15</v>
      </c>
      <c r="G32" s="12">
        <f>5000*0.01</f>
        <v>50</v>
      </c>
      <c r="H32" s="37">
        <v>0</v>
      </c>
      <c r="I32" s="40">
        <f t="shared" si="0"/>
        <v>0</v>
      </c>
    </row>
    <row r="33" customHeight="1" spans="1:9">
      <c r="A33" s="11"/>
      <c r="B33" s="11"/>
      <c r="C33" s="30"/>
      <c r="D33" s="33"/>
      <c r="E33" s="11"/>
      <c r="F33" s="29" t="s">
        <v>16</v>
      </c>
      <c r="G33" s="12">
        <f>5*5</f>
        <v>25</v>
      </c>
      <c r="H33" s="37">
        <v>0</v>
      </c>
      <c r="I33" s="40">
        <f t="shared" si="0"/>
        <v>0</v>
      </c>
    </row>
    <row r="34" customHeight="1" spans="1:9">
      <c r="A34" s="11"/>
      <c r="B34" s="11"/>
      <c r="C34" s="30"/>
      <c r="D34" s="33"/>
      <c r="E34" s="11"/>
      <c r="F34" s="29" t="s">
        <v>14</v>
      </c>
      <c r="G34" s="12">
        <f>5000*1.04</f>
        <v>5200</v>
      </c>
      <c r="H34" s="37">
        <v>1.02</v>
      </c>
      <c r="I34" s="40">
        <f t="shared" si="0"/>
        <v>5304</v>
      </c>
    </row>
    <row r="35" customHeight="1" spans="1:9">
      <c r="A35" s="11"/>
      <c r="B35" s="11"/>
      <c r="C35" s="30"/>
      <c r="D35" s="33"/>
      <c r="E35" s="11"/>
      <c r="F35" s="29" t="s">
        <v>15</v>
      </c>
      <c r="G35" s="12">
        <f>5000*0.01</f>
        <v>50</v>
      </c>
      <c r="H35" s="37">
        <v>0</v>
      </c>
      <c r="I35" s="40">
        <f t="shared" si="0"/>
        <v>0</v>
      </c>
    </row>
    <row r="36" customHeight="1" spans="1:9">
      <c r="A36" s="11"/>
      <c r="B36" s="11"/>
      <c r="C36" s="30"/>
      <c r="D36" s="33"/>
      <c r="E36" s="11"/>
      <c r="F36" s="12" t="s">
        <v>36</v>
      </c>
      <c r="G36" s="12">
        <f>5000*5</f>
        <v>25000</v>
      </c>
      <c r="H36" s="37">
        <v>0.042</v>
      </c>
      <c r="I36" s="40">
        <f t="shared" si="0"/>
        <v>1050</v>
      </c>
    </row>
    <row r="37" customHeight="1" spans="1:9">
      <c r="A37" s="11"/>
      <c r="B37" s="11"/>
      <c r="C37" s="30"/>
      <c r="D37" s="33"/>
      <c r="E37" s="11"/>
      <c r="F37" s="12" t="s">
        <v>36</v>
      </c>
      <c r="G37" s="12">
        <f>5000*5</f>
        <v>25000</v>
      </c>
      <c r="H37" s="37">
        <v>0.042</v>
      </c>
      <c r="I37" s="40">
        <f t="shared" si="0"/>
        <v>1050</v>
      </c>
    </row>
    <row r="38" customHeight="1" spans="1:9">
      <c r="A38" s="11"/>
      <c r="B38" s="11"/>
      <c r="C38" s="30"/>
      <c r="D38" s="33"/>
      <c r="E38" s="11"/>
      <c r="F38" s="29" t="s">
        <v>19</v>
      </c>
      <c r="G38" s="12">
        <v>5000</v>
      </c>
      <c r="H38" s="37">
        <v>0.25</v>
      </c>
      <c r="I38" s="40">
        <f t="shared" si="0"/>
        <v>1250</v>
      </c>
    </row>
    <row r="39" customHeight="1" spans="1:9">
      <c r="A39" s="11"/>
      <c r="B39" s="11"/>
      <c r="C39" s="30"/>
      <c r="D39" s="33"/>
      <c r="E39" s="11"/>
      <c r="F39" s="12" t="s">
        <v>20</v>
      </c>
      <c r="G39" s="12">
        <v>5000</v>
      </c>
      <c r="H39" s="37">
        <v>0.11</v>
      </c>
      <c r="I39" s="40">
        <f t="shared" si="0"/>
        <v>550</v>
      </c>
    </row>
    <row r="40" customHeight="1" spans="1:9">
      <c r="A40" s="11"/>
      <c r="B40" s="11"/>
      <c r="C40" s="30"/>
      <c r="D40" s="33"/>
      <c r="E40" s="11"/>
      <c r="F40" s="29" t="s">
        <v>19</v>
      </c>
      <c r="G40" s="12">
        <v>5000</v>
      </c>
      <c r="H40" s="37">
        <v>0.25</v>
      </c>
      <c r="I40" s="40">
        <f t="shared" si="0"/>
        <v>1250</v>
      </c>
    </row>
    <row r="41" customHeight="1" spans="1:9">
      <c r="A41" s="11"/>
      <c r="B41" s="11"/>
      <c r="C41" s="30"/>
      <c r="D41" s="33"/>
      <c r="E41" s="11"/>
      <c r="F41" s="12" t="s">
        <v>20</v>
      </c>
      <c r="G41" s="12">
        <v>5000</v>
      </c>
      <c r="H41" s="37">
        <v>0.11</v>
      </c>
      <c r="I41" s="40">
        <f t="shared" si="0"/>
        <v>550</v>
      </c>
    </row>
    <row r="42" customHeight="1" spans="1:9">
      <c r="A42" s="11">
        <v>45887</v>
      </c>
      <c r="B42" s="11" t="s">
        <v>10</v>
      </c>
      <c r="C42" s="36">
        <v>86491</v>
      </c>
      <c r="D42" s="33" t="s">
        <v>37</v>
      </c>
      <c r="E42" s="34" t="s">
        <v>38</v>
      </c>
      <c r="F42" s="29" t="s">
        <v>39</v>
      </c>
      <c r="G42" s="12">
        <f>3500*1.04</f>
        <v>3640</v>
      </c>
      <c r="H42" s="37">
        <v>0.89</v>
      </c>
      <c r="I42" s="40">
        <f t="shared" si="0"/>
        <v>3239.6</v>
      </c>
    </row>
    <row r="43" customHeight="1" spans="1:9">
      <c r="A43" s="11"/>
      <c r="B43" s="11"/>
      <c r="C43" s="30"/>
      <c r="D43" s="33"/>
      <c r="E43" s="11"/>
      <c r="F43" s="29" t="s">
        <v>40</v>
      </c>
      <c r="G43" s="12">
        <f>3500*0.01</f>
        <v>35</v>
      </c>
      <c r="H43" s="37">
        <v>0</v>
      </c>
      <c r="I43" s="40">
        <f t="shared" si="0"/>
        <v>0</v>
      </c>
    </row>
    <row r="44" customHeight="1" spans="1:9">
      <c r="A44" s="11"/>
      <c r="B44" s="11"/>
      <c r="C44" s="30"/>
      <c r="D44" s="33"/>
      <c r="E44" s="11"/>
      <c r="F44" s="29" t="s">
        <v>41</v>
      </c>
      <c r="G44" s="12">
        <f>5*5</f>
        <v>25</v>
      </c>
      <c r="H44" s="37">
        <v>0</v>
      </c>
      <c r="I44" s="40">
        <f t="shared" si="0"/>
        <v>0</v>
      </c>
    </row>
    <row r="45" customHeight="1" spans="1:9">
      <c r="A45" s="11"/>
      <c r="B45" s="11"/>
      <c r="C45" s="30"/>
      <c r="D45" s="33"/>
      <c r="E45" s="11"/>
      <c r="F45" s="12" t="s">
        <v>36</v>
      </c>
      <c r="G45" s="12">
        <f>3500*5</f>
        <v>17500</v>
      </c>
      <c r="H45" s="37">
        <v>0.042</v>
      </c>
      <c r="I45" s="40">
        <f t="shared" si="0"/>
        <v>735</v>
      </c>
    </row>
    <row r="46" customHeight="1" spans="1:9">
      <c r="A46" s="11"/>
      <c r="B46" s="11"/>
      <c r="C46" s="30"/>
      <c r="D46" s="33"/>
      <c r="E46" s="11"/>
      <c r="F46" s="12" t="s">
        <v>42</v>
      </c>
      <c r="G46" s="12">
        <v>3500</v>
      </c>
      <c r="H46" s="37">
        <v>0.22</v>
      </c>
      <c r="I46" s="40">
        <f t="shared" si="0"/>
        <v>770</v>
      </c>
    </row>
    <row r="47" customHeight="1" spans="1:9">
      <c r="A47" s="11"/>
      <c r="B47" s="11"/>
      <c r="C47" s="30"/>
      <c r="D47" s="33"/>
      <c r="E47" s="11"/>
      <c r="F47" s="29" t="s">
        <v>19</v>
      </c>
      <c r="G47" s="12">
        <v>3500</v>
      </c>
      <c r="H47" s="37">
        <v>0.25</v>
      </c>
      <c r="I47" s="40">
        <f t="shared" si="0"/>
        <v>875</v>
      </c>
    </row>
    <row r="48" customHeight="1" spans="1:9">
      <c r="A48" s="11"/>
      <c r="B48" s="11"/>
      <c r="C48" s="30"/>
      <c r="D48" s="33"/>
      <c r="E48" s="11"/>
      <c r="F48" s="12" t="s">
        <v>20</v>
      </c>
      <c r="G48" s="12">
        <v>3500</v>
      </c>
      <c r="H48" s="37">
        <v>0.11</v>
      </c>
      <c r="I48" s="40">
        <f t="shared" si="0"/>
        <v>385</v>
      </c>
    </row>
    <row r="49" customHeight="1" spans="1:9">
      <c r="A49" s="11">
        <v>45889</v>
      </c>
      <c r="B49" s="11" t="s">
        <v>10</v>
      </c>
      <c r="C49" s="36">
        <v>88258</v>
      </c>
      <c r="D49" s="33" t="s">
        <v>43</v>
      </c>
      <c r="E49" s="34" t="s">
        <v>44</v>
      </c>
      <c r="F49" s="29" t="s">
        <v>14</v>
      </c>
      <c r="G49" s="12">
        <f>4500*1.04</f>
        <v>4680</v>
      </c>
      <c r="H49" s="37">
        <v>1.02</v>
      </c>
      <c r="I49" s="40">
        <f t="shared" si="0"/>
        <v>4773.6</v>
      </c>
    </row>
    <row r="50" customHeight="1" spans="1:9">
      <c r="A50" s="11"/>
      <c r="B50" s="11"/>
      <c r="C50" s="30"/>
      <c r="D50" s="33"/>
      <c r="E50" s="11"/>
      <c r="F50" s="29" t="s">
        <v>15</v>
      </c>
      <c r="G50" s="12">
        <f>4500*0.01</f>
        <v>45</v>
      </c>
      <c r="H50" s="37">
        <v>0</v>
      </c>
      <c r="I50" s="40">
        <f t="shared" si="0"/>
        <v>0</v>
      </c>
    </row>
    <row r="51" customHeight="1" spans="1:9">
      <c r="A51" s="11"/>
      <c r="B51" s="11"/>
      <c r="C51" s="30"/>
      <c r="D51" s="33"/>
      <c r="E51" s="11"/>
      <c r="F51" s="12" t="s">
        <v>45</v>
      </c>
      <c r="G51" s="12">
        <f>4500*7</f>
        <v>31500</v>
      </c>
      <c r="H51" s="37">
        <v>0.042</v>
      </c>
      <c r="I51" s="40">
        <f t="shared" si="0"/>
        <v>1323</v>
      </c>
    </row>
    <row r="52" customHeight="1" spans="1:9">
      <c r="A52" s="11"/>
      <c r="B52" s="11"/>
      <c r="C52" s="30"/>
      <c r="D52" s="33"/>
      <c r="E52" s="11"/>
      <c r="F52" s="29" t="s">
        <v>19</v>
      </c>
      <c r="G52" s="12">
        <v>4500</v>
      </c>
      <c r="H52" s="37">
        <v>0.25</v>
      </c>
      <c r="I52" s="40">
        <f t="shared" si="0"/>
        <v>1125</v>
      </c>
    </row>
    <row r="53" customHeight="1" spans="1:9">
      <c r="A53" s="11"/>
      <c r="B53" s="11"/>
      <c r="C53" s="30"/>
      <c r="D53" s="33"/>
      <c r="E53" s="11"/>
      <c r="F53" s="12" t="s">
        <v>20</v>
      </c>
      <c r="G53" s="12">
        <v>4500</v>
      </c>
      <c r="H53" s="37">
        <v>0.11</v>
      </c>
      <c r="I53" s="40">
        <f t="shared" si="0"/>
        <v>495</v>
      </c>
    </row>
    <row r="54" customHeight="1" spans="1:9">
      <c r="A54" s="11">
        <v>45915</v>
      </c>
      <c r="B54" s="11" t="s">
        <v>10</v>
      </c>
      <c r="C54" s="36">
        <v>86491</v>
      </c>
      <c r="D54" s="33" t="s">
        <v>46</v>
      </c>
      <c r="E54" s="34" t="s">
        <v>47</v>
      </c>
      <c r="F54" s="12" t="s">
        <v>48</v>
      </c>
      <c r="G54" s="12">
        <v>90</v>
      </c>
      <c r="H54" s="37">
        <v>0.042</v>
      </c>
      <c r="I54" s="40">
        <f t="shared" si="0"/>
        <v>3.78</v>
      </c>
    </row>
    <row r="55" customHeight="1" spans="1:9">
      <c r="A55" s="11">
        <v>45915</v>
      </c>
      <c r="B55" s="11" t="s">
        <v>10</v>
      </c>
      <c r="C55" s="36">
        <v>88258</v>
      </c>
      <c r="D55" s="33" t="s">
        <v>49</v>
      </c>
      <c r="E55" s="34" t="s">
        <v>50</v>
      </c>
      <c r="F55" s="29" t="s">
        <v>14</v>
      </c>
      <c r="G55" s="12">
        <f>1550*1.04</f>
        <v>1612</v>
      </c>
      <c r="H55" s="37">
        <v>1.02</v>
      </c>
      <c r="I55" s="12">
        <f t="shared" si="0"/>
        <v>1644.24</v>
      </c>
    </row>
    <row r="56" customHeight="1" spans="1:9">
      <c r="A56" s="11"/>
      <c r="B56" s="11"/>
      <c r="C56" s="30"/>
      <c r="D56" s="33"/>
      <c r="E56" s="11"/>
      <c r="F56" s="29" t="s">
        <v>15</v>
      </c>
      <c r="G56" s="12">
        <v>16</v>
      </c>
      <c r="H56" s="37">
        <v>0</v>
      </c>
      <c r="I56" s="12">
        <f t="shared" si="0"/>
        <v>0</v>
      </c>
    </row>
    <row r="57" customHeight="1" spans="1:9">
      <c r="A57" s="11"/>
      <c r="B57" s="11"/>
      <c r="C57" s="30"/>
      <c r="D57" s="33"/>
      <c r="E57" s="11"/>
      <c r="F57" s="12" t="s">
        <v>45</v>
      </c>
      <c r="G57" s="12">
        <f>800*7</f>
        <v>5600</v>
      </c>
      <c r="H57" s="37">
        <v>0.042</v>
      </c>
      <c r="I57" s="12">
        <f t="shared" si="0"/>
        <v>235.2</v>
      </c>
    </row>
    <row r="58" customHeight="1" spans="1:9">
      <c r="A58" s="11"/>
      <c r="B58" s="11"/>
      <c r="C58" s="30"/>
      <c r="D58" s="33"/>
      <c r="E58" s="11"/>
      <c r="F58" s="29" t="s">
        <v>19</v>
      </c>
      <c r="G58" s="12">
        <v>680</v>
      </c>
      <c r="H58" s="37">
        <v>0.25</v>
      </c>
      <c r="I58" s="12">
        <f t="shared" si="0"/>
        <v>170</v>
      </c>
    </row>
    <row r="59" customHeight="1" spans="1:9">
      <c r="A59" s="11"/>
      <c r="B59" s="11"/>
      <c r="C59" s="30"/>
      <c r="D59" s="33"/>
      <c r="E59" s="11"/>
      <c r="F59" s="12" t="s">
        <v>20</v>
      </c>
      <c r="G59" s="12">
        <v>680</v>
      </c>
      <c r="H59" s="37">
        <v>0.11</v>
      </c>
      <c r="I59" s="12">
        <f t="shared" si="0"/>
        <v>74.8</v>
      </c>
    </row>
    <row r="60" customHeight="1" spans="1:9">
      <c r="A60" s="11">
        <v>45919</v>
      </c>
      <c r="B60" s="11" t="s">
        <v>10</v>
      </c>
      <c r="C60" s="36" t="s">
        <v>33</v>
      </c>
      <c r="D60" s="33" t="s">
        <v>51</v>
      </c>
      <c r="E60" s="34" t="s">
        <v>52</v>
      </c>
      <c r="F60" s="29" t="s">
        <v>14</v>
      </c>
      <c r="G60" s="12">
        <f>150*1.04</f>
        <v>156</v>
      </c>
      <c r="H60" s="37">
        <v>1.02</v>
      </c>
      <c r="I60" s="12">
        <f t="shared" si="0"/>
        <v>159.12</v>
      </c>
    </row>
    <row r="61" customHeight="1" spans="1:9">
      <c r="A61" s="11"/>
      <c r="B61" s="11"/>
      <c r="C61" s="30"/>
      <c r="D61" s="33"/>
      <c r="E61" s="11"/>
      <c r="F61" s="29" t="s">
        <v>15</v>
      </c>
      <c r="G61" s="12">
        <v>2</v>
      </c>
      <c r="H61" s="37">
        <v>0</v>
      </c>
      <c r="I61" s="12">
        <f t="shared" si="0"/>
        <v>0</v>
      </c>
    </row>
    <row r="62" customHeight="1" spans="1:9">
      <c r="A62" s="11"/>
      <c r="B62" s="11"/>
      <c r="C62" s="30"/>
      <c r="D62" s="33"/>
      <c r="E62" s="11"/>
      <c r="F62" s="12" t="s">
        <v>36</v>
      </c>
      <c r="G62" s="12">
        <f>400*5</f>
        <v>2000</v>
      </c>
      <c r="H62" s="37">
        <v>0.042</v>
      </c>
      <c r="I62" s="12">
        <f t="shared" si="0"/>
        <v>84</v>
      </c>
    </row>
    <row r="63" customHeight="1" spans="9:9">
      <c r="I63" s="42">
        <f>SUM(I3:I62)</f>
        <v>127580.488</v>
      </c>
    </row>
    <row r="64" customHeight="1" spans="8:10">
      <c r="H64" s="38" t="s">
        <v>53</v>
      </c>
      <c r="I64" s="41">
        <f>132+12</f>
        <v>144</v>
      </c>
      <c r="J64" s="44">
        <v>127436.49</v>
      </c>
    </row>
    <row r="65" customHeight="1" spans="8:10">
      <c r="H65" s="38" t="s">
        <v>22</v>
      </c>
      <c r="I65" s="42">
        <f>I63-I64</f>
        <v>127436.488</v>
      </c>
      <c r="J65" s="18">
        <f>104876.99+16936.12+5623.38</f>
        <v>127436.49</v>
      </c>
    </row>
    <row r="67" customHeight="1" spans="1:10">
      <c r="A67" s="45" t="s">
        <v>54</v>
      </c>
      <c r="B67" s="45"/>
      <c r="C67" s="45"/>
      <c r="D67" s="45"/>
      <c r="E67" s="45"/>
      <c r="F67" s="45"/>
      <c r="G67" s="45"/>
      <c r="H67" s="45"/>
      <c r="I67" s="45"/>
      <c r="J67" s="45"/>
    </row>
    <row r="68" customHeight="1" spans="1:10">
      <c r="A68" s="46" t="s">
        <v>55</v>
      </c>
      <c r="B68" s="46" t="s">
        <v>56</v>
      </c>
      <c r="C68" s="46" t="s">
        <v>57</v>
      </c>
      <c r="D68" s="46" t="s">
        <v>58</v>
      </c>
      <c r="E68" s="46" t="s">
        <v>59</v>
      </c>
      <c r="F68" s="46" t="s">
        <v>60</v>
      </c>
      <c r="G68" s="46" t="s">
        <v>61</v>
      </c>
      <c r="H68" s="46" t="s">
        <v>62</v>
      </c>
      <c r="I68" s="46" t="s">
        <v>63</v>
      </c>
      <c r="J68" s="46" t="s">
        <v>64</v>
      </c>
    </row>
    <row r="69" customHeight="1" spans="1:10">
      <c r="A69" s="47">
        <v>1</v>
      </c>
      <c r="B69" s="48">
        <v>45924</v>
      </c>
      <c r="C69" s="23" t="s">
        <v>65</v>
      </c>
      <c r="D69" s="23" t="s">
        <v>66</v>
      </c>
      <c r="E69" s="21" t="s">
        <v>67</v>
      </c>
      <c r="F69" s="21" t="s">
        <v>67</v>
      </c>
      <c r="G69" s="23" t="s">
        <v>68</v>
      </c>
      <c r="H69" s="21" t="s">
        <v>67</v>
      </c>
      <c r="I69" s="49">
        <v>104876.99</v>
      </c>
      <c r="J69" s="50" t="s">
        <v>69</v>
      </c>
    </row>
    <row r="70" customHeight="1" spans="1:10">
      <c r="A70" s="47">
        <v>1</v>
      </c>
      <c r="B70" s="48">
        <v>45924</v>
      </c>
      <c r="C70" s="23" t="s">
        <v>65</v>
      </c>
      <c r="D70" s="23" t="s">
        <v>66</v>
      </c>
      <c r="E70" s="21" t="s">
        <v>67</v>
      </c>
      <c r="F70" s="21" t="s">
        <v>67</v>
      </c>
      <c r="G70" s="23" t="s">
        <v>68</v>
      </c>
      <c r="H70" s="21" t="s">
        <v>67</v>
      </c>
      <c r="I70" s="51">
        <v>16936.12</v>
      </c>
      <c r="J70" s="50" t="s">
        <v>70</v>
      </c>
    </row>
    <row r="71" customHeight="1" spans="1:10">
      <c r="A71" s="47">
        <v>1</v>
      </c>
      <c r="B71" s="48">
        <v>45924</v>
      </c>
      <c r="C71" s="23" t="s">
        <v>65</v>
      </c>
      <c r="D71" s="23" t="s">
        <v>66</v>
      </c>
      <c r="E71" s="21" t="s">
        <v>67</v>
      </c>
      <c r="F71" s="21" t="s">
        <v>67</v>
      </c>
      <c r="G71" s="23" t="s">
        <v>68</v>
      </c>
      <c r="H71" s="21" t="s">
        <v>67</v>
      </c>
      <c r="I71" s="51">
        <v>5623.38</v>
      </c>
      <c r="J71" s="50" t="s">
        <v>71</v>
      </c>
    </row>
  </sheetData>
  <autoFilter xmlns:etc="http://www.wps.cn/officeDocument/2017/etCustomData" ref="A1:I65" etc:filterBottomFollowUsedRange="0">
    <extLst/>
  </autoFilter>
  <mergeCells count="37">
    <mergeCell ref="A1:I1"/>
    <mergeCell ref="A67:J67"/>
    <mergeCell ref="A3:A19"/>
    <mergeCell ref="A20:A30"/>
    <mergeCell ref="A31:A41"/>
    <mergeCell ref="A42:A48"/>
    <mergeCell ref="A49:A53"/>
    <mergeCell ref="A55:A59"/>
    <mergeCell ref="A60:A62"/>
    <mergeCell ref="B3:B19"/>
    <mergeCell ref="B20:B30"/>
    <mergeCell ref="B31:B41"/>
    <mergeCell ref="B42:B48"/>
    <mergeCell ref="B49:B53"/>
    <mergeCell ref="B55:B59"/>
    <mergeCell ref="B60:B62"/>
    <mergeCell ref="C3:C19"/>
    <mergeCell ref="C20:C30"/>
    <mergeCell ref="C31:C41"/>
    <mergeCell ref="C42:C48"/>
    <mergeCell ref="C49:C53"/>
    <mergeCell ref="C55:C59"/>
    <mergeCell ref="C60:C62"/>
    <mergeCell ref="D3:D19"/>
    <mergeCell ref="D20:D30"/>
    <mergeCell ref="D31:D41"/>
    <mergeCell ref="D42:D48"/>
    <mergeCell ref="D49:D53"/>
    <mergeCell ref="D55:D59"/>
    <mergeCell ref="D60:D62"/>
    <mergeCell ref="E3:E19"/>
    <mergeCell ref="E20:E30"/>
    <mergeCell ref="E31:E41"/>
    <mergeCell ref="E42:E48"/>
    <mergeCell ref="E49:E53"/>
    <mergeCell ref="E55:E59"/>
    <mergeCell ref="E60:E6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A3" sqref="A3:A4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21.3636363636364" style="2" customWidth="1"/>
    <col min="11" max="16384" width="24.7272727272727" style="2" customWidth="1"/>
  </cols>
  <sheetData>
    <row r="1" ht="44" customHeight="1" spans="1:9">
      <c r="A1" s="3" t="s">
        <v>72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73</v>
      </c>
      <c r="B2" s="6" t="s">
        <v>74</v>
      </c>
      <c r="C2" s="6" t="s">
        <v>75</v>
      </c>
      <c r="D2" s="7" t="s">
        <v>4</v>
      </c>
      <c r="E2" s="6" t="s">
        <v>76</v>
      </c>
      <c r="F2" s="8" t="s">
        <v>77</v>
      </c>
      <c r="G2" s="9" t="s">
        <v>78</v>
      </c>
      <c r="H2" s="10" t="s">
        <v>79</v>
      </c>
      <c r="I2" s="16" t="s">
        <v>80</v>
      </c>
    </row>
    <row r="3" customHeight="1" spans="1:9">
      <c r="A3" s="11">
        <v>45742</v>
      </c>
      <c r="B3" s="12" t="s">
        <v>10</v>
      </c>
      <c r="C3" s="13">
        <v>76519</v>
      </c>
      <c r="D3" s="14" t="s">
        <v>81</v>
      </c>
      <c r="E3" s="13" t="s">
        <v>82</v>
      </c>
      <c r="F3" s="12" t="s">
        <v>20</v>
      </c>
      <c r="G3" s="12">
        <v>6000</v>
      </c>
      <c r="H3" s="12">
        <v>0.25</v>
      </c>
      <c r="I3" s="12">
        <f>G3*H3</f>
        <v>1500</v>
      </c>
    </row>
    <row r="4" customHeight="1" spans="1:9">
      <c r="A4" s="11"/>
      <c r="B4" s="12"/>
      <c r="C4" s="12"/>
      <c r="D4" s="14"/>
      <c r="E4" s="13"/>
      <c r="F4" s="12" t="s">
        <v>36</v>
      </c>
      <c r="G4" s="12">
        <v>30000</v>
      </c>
      <c r="H4" s="12">
        <v>0.042</v>
      </c>
      <c r="I4" s="12">
        <v>1260</v>
      </c>
    </row>
    <row r="5" customHeight="1" spans="1:9">
      <c r="A5" s="11">
        <v>45749</v>
      </c>
      <c r="B5" s="12" t="s">
        <v>10</v>
      </c>
      <c r="C5" s="13">
        <v>77745</v>
      </c>
      <c r="D5" s="14" t="s">
        <v>83</v>
      </c>
      <c r="E5" s="13" t="s">
        <v>84</v>
      </c>
      <c r="F5" s="12" t="s">
        <v>20</v>
      </c>
      <c r="G5" s="12">
        <v>6000</v>
      </c>
      <c r="H5" s="12">
        <v>0.25</v>
      </c>
      <c r="I5" s="12">
        <f>G5*H5</f>
        <v>1500</v>
      </c>
    </row>
    <row r="6" customHeight="1" spans="1:9">
      <c r="A6" s="11"/>
      <c r="B6" s="12"/>
      <c r="C6" s="12"/>
      <c r="D6" s="14"/>
      <c r="E6" s="13"/>
      <c r="F6" s="15" t="s">
        <v>36</v>
      </c>
      <c r="G6" s="15">
        <v>30000</v>
      </c>
      <c r="H6" s="15">
        <v>0.042</v>
      </c>
      <c r="I6" s="15">
        <v>1260</v>
      </c>
    </row>
    <row r="7" customHeight="1" spans="1:9">
      <c r="A7" s="11">
        <v>45759</v>
      </c>
      <c r="B7" s="12" t="s">
        <v>10</v>
      </c>
      <c r="C7" s="13" t="s">
        <v>85</v>
      </c>
      <c r="D7" s="14" t="s">
        <v>86</v>
      </c>
      <c r="E7" s="13" t="s">
        <v>87</v>
      </c>
      <c r="F7" s="12" t="s">
        <v>88</v>
      </c>
      <c r="G7" s="12">
        <f>12000*1.01</f>
        <v>12120</v>
      </c>
      <c r="H7" s="12">
        <v>0.32</v>
      </c>
      <c r="I7" s="12">
        <f>G7*H7</f>
        <v>3878.4</v>
      </c>
    </row>
    <row r="8" customHeight="1" spans="9:9">
      <c r="I8" s="1">
        <v>9398.4</v>
      </c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customHeight="1" spans="1:9">
      <c r="A14" s="2"/>
      <c r="B14" s="2"/>
      <c r="C14" s="2"/>
      <c r="D14" s="2"/>
      <c r="E14" s="2"/>
      <c r="F14" s="2"/>
      <c r="G14" s="2"/>
      <c r="H14" s="2"/>
      <c r="I14" s="2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国内-人民币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2025-09-24T02:45:20Z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