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2025" sheetId="23" r:id="rId1"/>
  </sheets>
  <definedNames>
    <definedName name="_xlnm._FilterDatabase" localSheetId="0" hidden="1">'2025'!$A$1:$H$23</definedName>
    <definedName name="_xlnm.Print_Area" localSheetId="0">'2025'!$A$1:$H$2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<sst xmlns="http://schemas.openxmlformats.org/spreadsheetml/2006/main" count="62" uniqueCount="53">
  <si>
    <r>
      <rPr>
        <sz val="16"/>
        <color theme="1"/>
        <rFont val="Arial"/>
        <charset val="134"/>
      </rPr>
      <t>2025</t>
    </r>
    <r>
      <rPr>
        <sz val="16"/>
        <color theme="1"/>
        <rFont val="宋体"/>
        <charset val="134"/>
      </rPr>
      <t>年吉胜达</t>
    </r>
    <r>
      <rPr>
        <sz val="16"/>
        <color theme="1"/>
        <rFont val="Arial"/>
        <charset val="134"/>
      </rPr>
      <t>11</t>
    </r>
    <r>
      <rPr>
        <sz val="16"/>
        <color theme="1"/>
        <rFont val="宋体"/>
        <charset val="134"/>
      </rPr>
      <t>月应付辅料账单</t>
    </r>
  </si>
  <si>
    <t>发货时间</t>
  </si>
  <si>
    <r>
      <rPr>
        <sz val="10"/>
        <rFont val="Arial"/>
        <charset val="134"/>
      </rPr>
      <t>PO</t>
    </r>
    <r>
      <rPr>
        <sz val="10"/>
        <rFont val="宋体"/>
        <charset val="134"/>
      </rPr>
      <t>号</t>
    </r>
  </si>
  <si>
    <t>睿颢合同号</t>
  </si>
  <si>
    <r>
      <rPr>
        <sz val="10"/>
        <rFont val="宋体"/>
        <charset val="134"/>
      </rPr>
      <t>款号</t>
    </r>
  </si>
  <si>
    <r>
      <rPr>
        <sz val="10"/>
        <rFont val="宋体"/>
        <charset val="134"/>
      </rPr>
      <t>品名</t>
    </r>
  </si>
  <si>
    <r>
      <rPr>
        <sz val="10"/>
        <rFont val="宋体"/>
        <charset val="134"/>
      </rPr>
      <t>数量</t>
    </r>
    <r>
      <rPr>
        <sz val="10"/>
        <rFont val="Arial"/>
        <charset val="134"/>
      </rPr>
      <t>(</t>
    </r>
    <r>
      <rPr>
        <sz val="10"/>
        <rFont val="宋体"/>
        <charset val="134"/>
      </rPr>
      <t>片）</t>
    </r>
  </si>
  <si>
    <r>
      <rPr>
        <sz val="10"/>
        <rFont val="宋体"/>
        <charset val="134"/>
      </rPr>
      <t>单价</t>
    </r>
  </si>
  <si>
    <r>
      <rPr>
        <sz val="10"/>
        <rFont val="宋体"/>
        <charset val="134"/>
      </rPr>
      <t>金额</t>
    </r>
    <r>
      <rPr>
        <sz val="10"/>
        <rFont val="Arial"/>
        <charset val="134"/>
      </rPr>
      <t>(RMB)</t>
    </r>
  </si>
  <si>
    <t>86432
86469
86433</t>
  </si>
  <si>
    <t>RBSKJSD00133
工厂：雅丽奇</t>
  </si>
  <si>
    <t>7344-693-507
Made in China 男套衫</t>
  </si>
  <si>
    <t>白色吊牌HPBCGEN001-60*95mm</t>
  </si>
  <si>
    <t>黑色 吊绳 MRBCGEN004-320*1.5mm</t>
  </si>
  <si>
    <t>配比装胶带贴纸  BKSKR24014</t>
  </si>
  <si>
    <t>白色织标WLBCGEN020(06B）-85*20mm</t>
  </si>
  <si>
    <t>白色缎带洗标CLBCGEN003*4页-60*25mm（加页码）</t>
  </si>
  <si>
    <t>40009
40047
40043
40048</t>
  </si>
  <si>
    <t>RBSKJSD00130
工厂：鸿展</t>
  </si>
  <si>
    <t>0003-693-700/902
Made in China 女套衫</t>
  </si>
  <si>
    <t>白色织标WLBCGEN017（05B）-65*20mm</t>
  </si>
  <si>
    <t>SDSTR050  新奥</t>
  </si>
  <si>
    <t>5028/411翻单7</t>
  </si>
  <si>
    <t>35379-ND 黑色主标 字母码  产地中国-602/250色用</t>
  </si>
  <si>
    <r>
      <rPr>
        <sz val="12"/>
        <color theme="1"/>
        <rFont val="宋体"/>
        <charset val="0"/>
        <scheme val="minor"/>
      </rPr>
      <t>STR</t>
    </r>
    <r>
      <rPr>
        <sz val="12"/>
        <color theme="1"/>
        <rFont val="宋体"/>
        <charset val="134"/>
        <scheme val="minor"/>
      </rPr>
      <t>洗标（白底黑字胶带）</t>
    </r>
    <r>
      <rPr>
        <sz val="12"/>
        <color theme="1"/>
        <rFont val="宋体"/>
        <charset val="0"/>
        <scheme val="minor"/>
      </rPr>
      <t>25*125mm  2</t>
    </r>
    <r>
      <rPr>
        <sz val="12"/>
        <color theme="1"/>
        <rFont val="宋体"/>
        <charset val="134"/>
        <scheme val="minor"/>
      </rPr>
      <t>页</t>
    </r>
  </si>
  <si>
    <t>RCSTRST001-透明尺码贴</t>
  </si>
  <si>
    <t>36085-ND 价格牌 +价格贴  FEDRIGONIINSPIRA NERO MISTERO 250 Gr + 250 Gr</t>
  </si>
  <si>
    <t>MRZCALL034-210mm-STR子弹头黑色吊粒</t>
  </si>
  <si>
    <t>x</t>
  </si>
  <si>
    <t>SDSTR047</t>
  </si>
  <si>
    <t>STHTP25073-手写挂牌-160*81mm</t>
  </si>
  <si>
    <t>RBSKJSD00215
工厂：鸿展</t>
  </si>
  <si>
    <t>7120-693-712/800
Made in China 女套衫 翻单25</t>
  </si>
  <si>
    <t>白色吊牌HPBCRFI001-60*95mm-RFID LOGO</t>
  </si>
  <si>
    <t>白色缎带洗标CLBCGEN003*6页-60*25mm（加页码）</t>
  </si>
  <si>
    <t>白色缎带芯片洗标CLBCRFI001-60*25mm-RFID</t>
  </si>
  <si>
    <t>发  票  通  知  单</t>
  </si>
  <si>
    <r>
      <rPr>
        <sz val="11"/>
        <color theme="1"/>
        <rFont val="宋体"/>
        <charset val="134"/>
      </rPr>
      <t>编号</t>
    </r>
    <r>
      <rPr>
        <sz val="11"/>
        <color theme="1"/>
        <rFont val="Calibri"/>
        <charset val="134"/>
      </rPr>
      <t>                         </t>
    </r>
    <r>
      <rPr>
        <sz val="11"/>
        <color theme="1"/>
        <rFont val="宋体"/>
        <charset val="134"/>
      </rPr>
      <t>（发票张数）</t>
    </r>
    <r>
      <rPr>
        <sz val="11"/>
        <color theme="1"/>
        <rFont val="Calibri"/>
        <charset val="134"/>
      </rPr>
      <t>      </t>
    </r>
  </si>
  <si>
    <t>申请日期</t>
  </si>
  <si>
    <t>客户</t>
  </si>
  <si>
    <r>
      <rPr>
        <sz val="11"/>
        <color theme="1"/>
        <rFont val="宋体"/>
        <charset val="134"/>
      </rPr>
      <t>开票抬头</t>
    </r>
    <r>
      <rPr>
        <sz val="11"/>
        <color theme="1"/>
        <rFont val="Calibri"/>
        <charset val="134"/>
      </rPr>
      <t>  </t>
    </r>
  </si>
  <si>
    <r>
      <rPr>
        <sz val="11"/>
        <color theme="1"/>
        <rFont val="宋体"/>
        <charset val="134"/>
      </rPr>
      <t>货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物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或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应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税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劳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务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名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称</t>
    </r>
    <r>
      <rPr>
        <sz val="11"/>
        <color theme="1"/>
        <rFont val="Calibri"/>
        <charset val="134"/>
      </rPr>
      <t>              </t>
    </r>
    <r>
      <rPr>
        <sz val="11"/>
        <color theme="1"/>
        <rFont val="宋体"/>
        <charset val="134"/>
      </rPr>
      <t>（比如吊粒，吊牌等，大致写一下就可以）</t>
    </r>
  </si>
  <si>
    <r>
      <rPr>
        <sz val="11"/>
        <color theme="1"/>
        <rFont val="宋体"/>
        <charset val="134"/>
      </rPr>
      <t>   规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格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型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号</t>
    </r>
    <r>
      <rPr>
        <sz val="11"/>
        <color theme="1"/>
        <rFont val="Calibri"/>
        <charset val="134"/>
      </rPr>
      <t> </t>
    </r>
  </si>
  <si>
    <t>单位</t>
  </si>
  <si>
    <r>
      <rPr>
        <sz val="11"/>
        <color theme="1"/>
        <rFont val="宋体"/>
        <charset val="134"/>
      </rPr>
      <t>数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量</t>
    </r>
  </si>
  <si>
    <r>
      <rPr>
        <sz val="11"/>
        <color theme="1"/>
        <rFont val="宋体"/>
        <charset val="134"/>
      </rPr>
      <t>金额</t>
    </r>
    <r>
      <rPr>
        <sz val="11"/>
        <color theme="1"/>
        <rFont val="Calibri"/>
        <charset val="134"/>
      </rPr>
      <t> </t>
    </r>
  </si>
  <si>
    <t>备注</t>
  </si>
  <si>
    <t>（请填写全名）</t>
  </si>
  <si>
    <r>
      <rPr>
        <sz val="11"/>
        <color theme="1"/>
        <rFont val="宋体"/>
        <charset val="134"/>
      </rPr>
      <t>（如果不需要注明的请写</t>
    </r>
    <r>
      <rPr>
        <sz val="11"/>
        <color theme="1"/>
        <rFont val="Calibri"/>
        <charset val="134"/>
      </rPr>
      <t>“</t>
    </r>
    <r>
      <rPr>
        <sz val="11"/>
        <color theme="1"/>
        <rFont val="宋体"/>
        <charset val="134"/>
      </rPr>
      <t>无</t>
    </r>
    <r>
      <rPr>
        <sz val="11"/>
        <color theme="1"/>
        <rFont val="Calibri"/>
        <charset val="134"/>
      </rPr>
      <t>”</t>
    </r>
    <r>
      <rPr>
        <sz val="11"/>
        <color theme="1"/>
        <rFont val="宋体"/>
        <charset val="134"/>
      </rPr>
      <t>）</t>
    </r>
  </si>
  <si>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（一张发票的总金额）</t>
    </r>
  </si>
  <si>
    <t>吉胜达</t>
  </si>
  <si>
    <t>北京吉胜达纺织品有限公司</t>
  </si>
  <si>
    <t>按照对账单开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</si>
</sst>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1">
    <numFmt numFmtId="8" formatCode="&quot;￥&quot;#,##0.00;[Red]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\¥#,##0.00_);[Red]\(\¥#,##0.00\)"/>
    <numFmt numFmtId="179" formatCode="yyyy/m/d;@"/>
    <numFmt numFmtId="180" formatCode="0_ "/>
    <numFmt numFmtId="181" formatCode="&quot;￥&quot;#,##0.000;&quot;￥&quot;\-#,##0.000"/>
  </numFmts>
  <fonts count="43">
    <font>
      <sz val="11"/>
      <color theme="1"/>
      <name val="宋体"/>
      <charset val="134"/>
      <scheme val="minor"/>
    </font>
    <font>
      <sz val="16"/>
      <color theme="1"/>
      <name val="Arial"/>
      <charset val="134"/>
    </font>
    <font>
      <b/>
      <sz val="10"/>
      <name val="宋体"/>
      <charset val="134"/>
    </font>
    <font>
      <sz val="10"/>
      <name val="Arial"/>
      <charset val="134"/>
    </font>
    <font>
      <sz val="10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b/>
      <sz val="11"/>
      <color indexed="8"/>
      <name val="宋体"/>
      <charset val="134"/>
    </font>
    <font>
      <sz val="12"/>
      <color indexed="8"/>
      <name val="宋体"/>
      <charset val="134"/>
      <scheme val="minor"/>
    </font>
    <font>
      <sz val="12"/>
      <name val="宋体"/>
      <charset val="0"/>
      <scheme val="minor"/>
    </font>
    <font>
      <sz val="12"/>
      <name val="宋体"/>
      <charset val="134"/>
      <scheme val="minor"/>
    </font>
    <font>
      <sz val="12"/>
      <color theme="1"/>
      <name val="宋体"/>
      <charset val="0"/>
      <scheme val="minor"/>
    </font>
    <font>
      <sz val="12"/>
      <color theme="1"/>
      <name val="宋体"/>
      <charset val="134"/>
      <scheme val="minor"/>
    </font>
    <font>
      <sz val="12"/>
      <color indexed="8"/>
      <name val="宋体"/>
      <charset val="0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22"/>
      <color theme="1"/>
      <name val="Calibri"/>
      <charset val="134"/>
    </font>
    <font>
      <sz val="11"/>
      <color theme="1"/>
      <name val="宋体"/>
      <charset val="134"/>
    </font>
    <font>
      <sz val="11"/>
      <color theme="1"/>
      <name val="Calibri"/>
      <charset val="134"/>
    </font>
    <font>
      <sz val="11"/>
      <color theme="1"/>
      <name val="等线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000000"/>
      <name val="Arial"/>
      <charset val="134"/>
    </font>
    <font>
      <sz val="8"/>
      <color rgb="FF000000"/>
      <name val="Arial"/>
      <charset val="134"/>
    </font>
    <font>
      <sz val="12"/>
      <name val="宋体"/>
      <charset val="134"/>
    </font>
    <font>
      <sz val="16"/>
      <color theme="1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5" borderId="8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6" borderId="11" applyNumberFormat="0" applyAlignment="0" applyProtection="0">
      <alignment vertical="center"/>
    </xf>
    <xf numFmtId="0" fontId="29" fillId="7" borderId="12" applyNumberFormat="0" applyAlignment="0" applyProtection="0">
      <alignment vertical="center"/>
    </xf>
    <xf numFmtId="0" fontId="30" fillId="7" borderId="11" applyNumberFormat="0" applyAlignment="0" applyProtection="0">
      <alignment vertical="center"/>
    </xf>
    <xf numFmtId="0" fontId="31" fillId="8" borderId="13" applyNumberFormat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9" fillId="0" borderId="0">
      <alignment horizontal="center" vertical="center"/>
    </xf>
    <xf numFmtId="0" fontId="40" fillId="0" borderId="0">
      <alignment horizontal="center" vertical="center"/>
    </xf>
    <xf numFmtId="0" fontId="40" fillId="0" borderId="0">
      <alignment horizontal="center" vertical="center"/>
    </xf>
    <xf numFmtId="0" fontId="40" fillId="0" borderId="0">
      <alignment horizontal="center" vertical="center"/>
    </xf>
    <xf numFmtId="0" fontId="41" fillId="0" borderId="0">
      <alignment vertical="center"/>
    </xf>
    <xf numFmtId="0" fontId="0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  <xf numFmtId="178" fontId="3" fillId="0" borderId="1" xfId="0" applyNumberFormat="1" applyFont="1" applyBorder="1" applyAlignment="1">
      <alignment horizontal="center" vertical="center"/>
    </xf>
    <xf numFmtId="14" fontId="5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14" fontId="5" fillId="0" borderId="3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177" fontId="6" fillId="2" borderId="1" xfId="0" applyNumberFormat="1" applyFont="1" applyFill="1" applyBorder="1" applyAlignment="1">
      <alignment horizontal="center" vertical="center"/>
    </xf>
    <xf numFmtId="14" fontId="5" fillId="0" borderId="4" xfId="0" applyNumberFormat="1" applyFont="1" applyBorder="1" applyAlignment="1">
      <alignment horizontal="center" vertical="center"/>
    </xf>
    <xf numFmtId="179" fontId="8" fillId="3" borderId="1" xfId="0" applyNumberFormat="1" applyFont="1" applyFill="1" applyBorder="1" applyAlignment="1">
      <alignment horizontal="center" vertical="center"/>
    </xf>
    <xf numFmtId="0" fontId="8" fillId="3" borderId="1" xfId="0" applyNumberFormat="1" applyFont="1" applyFill="1" applyBorder="1" applyAlignment="1">
      <alignment horizontal="center" vertical="center" wrapText="1"/>
    </xf>
    <xf numFmtId="14" fontId="8" fillId="3" borderId="1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180" fontId="10" fillId="3" borderId="1" xfId="0" applyNumberFormat="1" applyFont="1" applyFill="1" applyBorder="1" applyAlignment="1">
      <alignment horizontal="center" vertical="center"/>
    </xf>
    <xf numFmtId="181" fontId="9" fillId="3" borderId="1" xfId="53" applyNumberFormat="1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180" fontId="12" fillId="3" borderId="1" xfId="0" applyNumberFormat="1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3" fontId="12" fillId="3" borderId="1" xfId="0" applyNumberFormat="1" applyFont="1" applyFill="1" applyBorder="1" applyAlignment="1">
      <alignment horizontal="center" vertical="center"/>
    </xf>
    <xf numFmtId="14" fontId="0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177" fontId="14" fillId="2" borderId="2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177" fontId="14" fillId="2" borderId="1" xfId="0" applyNumberFormat="1" applyFont="1" applyFill="1" applyBorder="1" applyAlignment="1">
      <alignment horizontal="center" vertical="center"/>
    </xf>
    <xf numFmtId="14" fontId="0" fillId="0" borderId="3" xfId="0" applyNumberFormat="1" applyFont="1" applyFill="1" applyBorder="1" applyAlignment="1">
      <alignment horizontal="center" vertical="center"/>
    </xf>
    <xf numFmtId="14" fontId="0" fillId="0" borderId="4" xfId="0" applyNumberFormat="1" applyFont="1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16" fillId="0" borderId="5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6" xfId="0" applyFont="1" applyBorder="1" applyAlignment="1">
      <alignment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7" xfId="0" applyFont="1" applyBorder="1" applyAlignment="1">
      <alignment vertical="center" wrapText="1"/>
    </xf>
    <xf numFmtId="0" fontId="18" fillId="0" borderId="7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58" fontId="17" fillId="0" borderId="5" xfId="0" applyNumberFormat="1" applyFont="1" applyBorder="1" applyAlignment="1">
      <alignment horizontal="center" vertical="center" wrapText="1"/>
    </xf>
    <xf numFmtId="8" fontId="19" fillId="0" borderId="5" xfId="0" applyNumberFormat="1" applyFont="1" applyBorder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0" xfId="49"/>
    <cellStyle name="S1" xfId="50"/>
    <cellStyle name="S2" xfId="51"/>
    <cellStyle name="S3" xfId="52"/>
    <cellStyle name="常规 2" xfId="53"/>
    <cellStyle name="常规 3" xfId="54"/>
  </cellStyles>
  <tableStyles count="0" defaultTableStyle="TableStyleMedium9" defaultPivotStyle="PivotStyleLight16"/>
  <colors>
    <mruColors>
      <color rgb="00FFFF00"/>
      <color rgb="00FF0000"/>
      <color rgb="00D9D9D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8"/>
  <sheetViews>
    <sheetView tabSelected="1" zoomScaleSheetLayoutView="85" workbookViewId="0">
      <selection activeCell="J13" sqref="J13"/>
    </sheetView>
  </sheetViews>
  <sheetFormatPr defaultColWidth="8.73636363636364" defaultRowHeight="14"/>
  <cols>
    <col min="1" max="1" width="16" customWidth="1"/>
    <col min="2" max="2" width="9.07272727272727" customWidth="1"/>
    <col min="3" max="3" width="14" customWidth="1"/>
    <col min="4" max="4" width="19.2" customWidth="1"/>
    <col min="5" max="5" width="47.4727272727273" customWidth="1"/>
    <col min="6" max="6" width="11.6636363636364" customWidth="1"/>
    <col min="7" max="7" width="10.2" customWidth="1"/>
    <col min="8" max="8" width="14.9272727272727" customWidth="1"/>
    <col min="9" max="9" width="23" customWidth="1"/>
    <col min="15" max="15" width="9.54545454545454"/>
  </cols>
  <sheetData>
    <row r="1" ht="35.25" customHeight="1" spans="1:15">
      <c r="A1" s="1" t="s">
        <v>0</v>
      </c>
      <c r="B1" s="1"/>
      <c r="C1" s="1"/>
      <c r="D1" s="1"/>
      <c r="E1" s="1"/>
      <c r="F1" s="1"/>
      <c r="G1" s="1"/>
      <c r="H1" s="1"/>
    </row>
    <row r="2" ht="22.15" customHeight="1" spans="1:15">
      <c r="A2" s="2" t="s">
        <v>1</v>
      </c>
      <c r="B2" s="3" t="s">
        <v>2</v>
      </c>
      <c r="C2" s="4" t="s">
        <v>3</v>
      </c>
      <c r="D2" s="3" t="s">
        <v>4</v>
      </c>
      <c r="E2" s="5" t="s">
        <v>5</v>
      </c>
      <c r="F2" s="6" t="s">
        <v>6</v>
      </c>
      <c r="G2" s="7" t="s">
        <v>7</v>
      </c>
      <c r="H2" s="8" t="s">
        <v>8</v>
      </c>
    </row>
    <row r="3" ht="27.85" customHeight="1" spans="1:15">
      <c r="A3" s="9">
        <v>45885</v>
      </c>
      <c r="B3" s="10" t="s">
        <v>9</v>
      </c>
      <c r="C3" s="11" t="s">
        <v>10</v>
      </c>
      <c r="D3" s="10" t="s">
        <v>11</v>
      </c>
      <c r="E3" s="12" t="s">
        <v>12</v>
      </c>
      <c r="F3" s="13">
        <f>10107+2300+13</f>
        <v>12420</v>
      </c>
      <c r="G3" s="14">
        <v>0.28</v>
      </c>
      <c r="H3" s="15">
        <f t="shared" ref="H3:H7" si="0">F3*G3</f>
        <v>3477.6</v>
      </c>
    </row>
    <row r="4" ht="27.85" customHeight="1" spans="1:15">
      <c r="A4" s="16"/>
      <c r="B4" s="17"/>
      <c r="C4" s="18"/>
      <c r="D4" s="17"/>
      <c r="E4" s="19" t="s">
        <v>13</v>
      </c>
      <c r="F4" s="13">
        <v>12420</v>
      </c>
      <c r="G4" s="19">
        <v>0.1</v>
      </c>
      <c r="H4" s="15">
        <f t="shared" si="0"/>
        <v>1242</v>
      </c>
    </row>
    <row r="5" ht="27.85" customHeight="1" spans="1:15">
      <c r="A5" s="16"/>
      <c r="B5" s="17"/>
      <c r="C5" s="18"/>
      <c r="D5" s="17"/>
      <c r="E5" s="12" t="s">
        <v>14</v>
      </c>
      <c r="F5" s="13">
        <v>767</v>
      </c>
      <c r="G5" s="19">
        <v>0.24</v>
      </c>
      <c r="H5" s="15">
        <f t="shared" si="0"/>
        <v>184.08</v>
      </c>
    </row>
    <row r="6" ht="27.85" customHeight="1" spans="1:15">
      <c r="A6" s="9">
        <v>45884</v>
      </c>
      <c r="B6" s="17"/>
      <c r="C6" s="18"/>
      <c r="D6" s="17"/>
      <c r="E6" s="19" t="s">
        <v>15</v>
      </c>
      <c r="F6" s="13">
        <v>12420</v>
      </c>
      <c r="G6" s="19">
        <v>0.158</v>
      </c>
      <c r="H6" s="15">
        <f t="shared" si="0"/>
        <v>1962.36</v>
      </c>
    </row>
    <row r="7" ht="27.85" customHeight="1" spans="1:15">
      <c r="A7" s="20">
        <v>45897</v>
      </c>
      <c r="B7" s="21"/>
      <c r="C7" s="22"/>
      <c r="D7" s="21"/>
      <c r="E7" s="19" t="s">
        <v>16</v>
      </c>
      <c r="F7" s="19">
        <f>12420*4</f>
        <v>49680</v>
      </c>
      <c r="G7" s="19">
        <v>0.042</v>
      </c>
      <c r="H7" s="23">
        <f t="shared" si="0"/>
        <v>2086.56</v>
      </c>
    </row>
    <row r="8" ht="27.85" customHeight="1" spans="1:15">
      <c r="A8" s="9">
        <v>45893</v>
      </c>
      <c r="B8" s="10" t="s">
        <v>17</v>
      </c>
      <c r="C8" s="11" t="s">
        <v>18</v>
      </c>
      <c r="D8" s="10" t="s">
        <v>19</v>
      </c>
      <c r="E8" s="12" t="s">
        <v>12</v>
      </c>
      <c r="F8" s="13">
        <f>22046+18898+20</f>
        <v>40964</v>
      </c>
      <c r="G8" s="19">
        <v>0.28</v>
      </c>
      <c r="H8" s="24">
        <f t="shared" ref="H8:H11" si="1">F8*G8</f>
        <v>11469.92</v>
      </c>
    </row>
    <row r="9" ht="27.85" customHeight="1" spans="1:15">
      <c r="A9" s="16"/>
      <c r="B9" s="17"/>
      <c r="C9" s="18"/>
      <c r="D9" s="17"/>
      <c r="E9" s="19" t="s">
        <v>13</v>
      </c>
      <c r="F9" s="13">
        <f>22046+18898+20</f>
        <v>40964</v>
      </c>
      <c r="G9" s="19">
        <v>0.1</v>
      </c>
      <c r="H9" s="24">
        <f t="shared" si="1"/>
        <v>4096.4</v>
      </c>
      <c r="O9">
        <f>8952.6+27773.59+44747.13</f>
        <v>81473.32</v>
      </c>
    </row>
    <row r="10" spans="1:15">
      <c r="A10" s="25"/>
      <c r="B10" s="17"/>
      <c r="C10" s="18"/>
      <c r="D10" s="17"/>
      <c r="E10" s="19" t="s">
        <v>20</v>
      </c>
      <c r="F10" s="13">
        <f>22046+18898+20</f>
        <v>40964</v>
      </c>
      <c r="G10" s="19">
        <v>0.13</v>
      </c>
      <c r="H10" s="24">
        <f t="shared" si="1"/>
        <v>5325.32</v>
      </c>
      <c r="O10">
        <v>81473.32</v>
      </c>
    </row>
    <row r="11" spans="1:15">
      <c r="A11" s="20">
        <v>45901</v>
      </c>
      <c r="B11" s="21"/>
      <c r="C11" s="22"/>
      <c r="D11" s="21"/>
      <c r="E11" s="19" t="s">
        <v>16</v>
      </c>
      <c r="F11" s="19">
        <f>40964*4</f>
        <v>163856</v>
      </c>
      <c r="G11" s="19">
        <v>0.042</v>
      </c>
      <c r="H11" s="24">
        <f t="shared" si="1"/>
        <v>6881.952</v>
      </c>
    </row>
    <row r="12" ht="15" spans="1:15">
      <c r="A12" s="26">
        <v>45930</v>
      </c>
      <c r="B12" s="27">
        <v>91729</v>
      </c>
      <c r="C12" s="28" t="s">
        <v>21</v>
      </c>
      <c r="D12" s="28" t="s">
        <v>22</v>
      </c>
      <c r="E12" s="29" t="s">
        <v>23</v>
      </c>
      <c r="F12" s="30">
        <v>18900</v>
      </c>
      <c r="G12" s="31">
        <v>0.25</v>
      </c>
      <c r="H12" s="31">
        <f t="shared" ref="H12:H22" si="2">F12*G12</f>
        <v>4725</v>
      </c>
    </row>
    <row r="13" ht="15" spans="1:15">
      <c r="A13" s="26">
        <v>45928</v>
      </c>
      <c r="B13" s="27"/>
      <c r="C13" s="28"/>
      <c r="D13" s="28"/>
      <c r="E13" s="32" t="s">
        <v>24</v>
      </c>
      <c r="F13" s="33">
        <v>37800</v>
      </c>
      <c r="G13" s="31">
        <v>0.06</v>
      </c>
      <c r="H13" s="31">
        <f t="shared" si="2"/>
        <v>2268</v>
      </c>
    </row>
    <row r="14" ht="15" spans="1:15">
      <c r="A14" s="26">
        <v>45940</v>
      </c>
      <c r="B14" s="27"/>
      <c r="C14" s="28"/>
      <c r="D14" s="28"/>
      <c r="E14" s="34" t="s">
        <v>25</v>
      </c>
      <c r="F14" s="30">
        <v>18900</v>
      </c>
      <c r="G14" s="31">
        <v>0.1</v>
      </c>
      <c r="H14" s="31">
        <f t="shared" si="2"/>
        <v>1890</v>
      </c>
    </row>
    <row r="15" ht="15" spans="1:15">
      <c r="A15" s="26">
        <v>45940</v>
      </c>
      <c r="B15" s="27"/>
      <c r="C15" s="28"/>
      <c r="D15" s="28"/>
      <c r="E15" s="32" t="s">
        <v>26</v>
      </c>
      <c r="F15" s="30">
        <v>18900</v>
      </c>
      <c r="G15" s="31">
        <v>0.69</v>
      </c>
      <c r="H15" s="31">
        <f t="shared" si="2"/>
        <v>13041</v>
      </c>
    </row>
    <row r="16" ht="15" spans="1:15">
      <c r="A16" s="26">
        <v>45940</v>
      </c>
      <c r="B16" s="27"/>
      <c r="C16" s="28"/>
      <c r="D16" s="28"/>
      <c r="E16" s="32" t="s">
        <v>27</v>
      </c>
      <c r="F16" s="30">
        <v>18900</v>
      </c>
      <c r="G16" s="31">
        <v>0.085</v>
      </c>
      <c r="H16" s="31">
        <f t="shared" si="2"/>
        <v>1606.5</v>
      </c>
    </row>
    <row r="17" ht="15" spans="1:10">
      <c r="A17" s="26">
        <v>45919</v>
      </c>
      <c r="B17" s="35" t="s">
        <v>28</v>
      </c>
      <c r="C17" s="36" t="s">
        <v>29</v>
      </c>
      <c r="D17" s="36" t="s">
        <v>28</v>
      </c>
      <c r="E17" s="36" t="s">
        <v>30</v>
      </c>
      <c r="F17" s="33">
        <v>2000</v>
      </c>
      <c r="G17" s="31">
        <v>0.38</v>
      </c>
      <c r="H17" s="31">
        <f t="shared" si="2"/>
        <v>760</v>
      </c>
    </row>
    <row r="18" spans="1:10">
      <c r="A18" s="37">
        <v>45949</v>
      </c>
      <c r="B18" s="38">
        <v>91102</v>
      </c>
      <c r="C18" s="39" t="s">
        <v>31</v>
      </c>
      <c r="D18" s="38" t="s">
        <v>32</v>
      </c>
      <c r="E18" s="38" t="s">
        <v>33</v>
      </c>
      <c r="F18" s="40">
        <v>34634</v>
      </c>
      <c r="G18" s="41">
        <v>0.26</v>
      </c>
      <c r="H18" s="42">
        <f t="shared" si="2"/>
        <v>9004.84</v>
      </c>
    </row>
    <row r="19" spans="1:10">
      <c r="A19" s="37"/>
      <c r="B19" s="40"/>
      <c r="C19" s="43"/>
      <c r="D19" s="38"/>
      <c r="E19" s="40" t="s">
        <v>13</v>
      </c>
      <c r="F19" s="40">
        <v>34634</v>
      </c>
      <c r="G19" s="40">
        <v>0.09</v>
      </c>
      <c r="H19" s="44">
        <f t="shared" si="2"/>
        <v>3117.06</v>
      </c>
    </row>
    <row r="20" spans="1:10">
      <c r="A20" s="45">
        <v>45945</v>
      </c>
      <c r="B20" s="40"/>
      <c r="C20" s="43"/>
      <c r="D20" s="38"/>
      <c r="E20" s="40" t="s">
        <v>20</v>
      </c>
      <c r="F20" s="40">
        <v>34634</v>
      </c>
      <c r="G20" s="40">
        <v>0.12</v>
      </c>
      <c r="H20" s="44">
        <f t="shared" si="2"/>
        <v>4156.08</v>
      </c>
    </row>
    <row r="21" spans="1:10">
      <c r="A21" s="45"/>
      <c r="B21" s="40"/>
      <c r="C21" s="43"/>
      <c r="D21" s="38"/>
      <c r="E21" s="40" t="s">
        <v>34</v>
      </c>
      <c r="F21" s="40">
        <f>34634*6</f>
        <v>207804</v>
      </c>
      <c r="G21" s="40">
        <f>0.042</f>
        <v>0.042</v>
      </c>
      <c r="H21" s="44">
        <f t="shared" si="2"/>
        <v>8727.768</v>
      </c>
    </row>
    <row r="22" spans="1:10">
      <c r="A22" s="46"/>
      <c r="B22" s="40"/>
      <c r="C22" s="43"/>
      <c r="D22" s="38"/>
      <c r="E22" s="38" t="s">
        <v>35</v>
      </c>
      <c r="F22" s="40">
        <v>34634</v>
      </c>
      <c r="G22" s="40">
        <v>0.57</v>
      </c>
      <c r="H22" s="44">
        <f t="shared" si="2"/>
        <v>19741.38</v>
      </c>
    </row>
    <row r="23" ht="24" customHeight="1" spans="1:10">
      <c r="H23" s="47">
        <f>SUM(H3:H22)</f>
        <v>105763.82</v>
      </c>
    </row>
    <row r="25" ht="28.5" spans="1:10">
      <c r="A25" s="48" t="s">
        <v>36</v>
      </c>
      <c r="B25" s="48"/>
      <c r="C25" s="48"/>
      <c r="D25" s="48"/>
      <c r="E25" s="48"/>
      <c r="F25" s="48"/>
      <c r="G25" s="48"/>
      <c r="H25" s="48"/>
      <c r="I25" s="48"/>
      <c r="J25" s="48"/>
    </row>
    <row r="26" ht="29" spans="1:10">
      <c r="A26" s="49" t="s">
        <v>37</v>
      </c>
      <c r="B26" s="49" t="s">
        <v>38</v>
      </c>
      <c r="C26" s="49" t="s">
        <v>39</v>
      </c>
      <c r="D26" s="50" t="s">
        <v>40</v>
      </c>
      <c r="E26" s="49" t="s">
        <v>41</v>
      </c>
      <c r="F26" s="51" t="s">
        <v>42</v>
      </c>
      <c r="G26" s="49" t="s">
        <v>43</v>
      </c>
      <c r="H26" s="49" t="s">
        <v>44</v>
      </c>
      <c r="I26" s="50" t="s">
        <v>45</v>
      </c>
      <c r="J26" s="49" t="s">
        <v>46</v>
      </c>
    </row>
    <row r="27" ht="42.5" spans="1:10">
      <c r="A27" s="49"/>
      <c r="B27" s="49"/>
      <c r="C27" s="49"/>
      <c r="D27" s="52" t="s">
        <v>47</v>
      </c>
      <c r="E27" s="49"/>
      <c r="F27" s="53" t="s">
        <v>48</v>
      </c>
      <c r="G27" s="49"/>
      <c r="H27" s="49"/>
      <c r="I27" s="54" t="s">
        <v>49</v>
      </c>
      <c r="J27" s="49"/>
    </row>
    <row r="28" ht="28" spans="1:10">
      <c r="A28" s="55">
        <v>1</v>
      </c>
      <c r="B28" s="56">
        <v>45961</v>
      </c>
      <c r="C28" s="49" t="s">
        <v>50</v>
      </c>
      <c r="D28" s="49" t="s">
        <v>51</v>
      </c>
      <c r="E28" s="49" t="s">
        <v>52</v>
      </c>
      <c r="F28" s="49" t="s">
        <v>52</v>
      </c>
      <c r="G28" s="49" t="s">
        <v>52</v>
      </c>
      <c r="H28" s="49" t="s">
        <v>52</v>
      </c>
      <c r="I28" s="57">
        <v>81473.32</v>
      </c>
      <c r="J28" s="49"/>
    </row>
  </sheetData>
  <autoFilter xmlns:etc="http://www.wps.cn/officeDocument/2017/etCustomData" ref="A1:H23" etc:filterBottomFollowUsedRange="0">
    <extLst/>
  </autoFilter>
  <mergeCells count="25">
    <mergeCell ref="A1:H1"/>
    <mergeCell ref="A25:J25"/>
    <mergeCell ref="A3:A5"/>
    <mergeCell ref="A8:A10"/>
    <mergeCell ref="A18:A19"/>
    <mergeCell ref="A20:A22"/>
    <mergeCell ref="A26:A27"/>
    <mergeCell ref="B3:B7"/>
    <mergeCell ref="B8:B11"/>
    <mergeCell ref="B12:B16"/>
    <mergeCell ref="B18:B22"/>
    <mergeCell ref="B26:B27"/>
    <mergeCell ref="C3:C7"/>
    <mergeCell ref="C8:C11"/>
    <mergeCell ref="C12:C16"/>
    <mergeCell ref="C18:C22"/>
    <mergeCell ref="C26:C27"/>
    <mergeCell ref="D3:D7"/>
    <mergeCell ref="D8:D11"/>
    <mergeCell ref="D12:D16"/>
    <mergeCell ref="D18:D22"/>
    <mergeCell ref="E26:E27"/>
    <mergeCell ref="G26:G27"/>
    <mergeCell ref="H26:H27"/>
    <mergeCell ref="J26:J27"/>
  </mergeCells>
  <pageMargins left="0.551181102362205" right="0.354330708661417" top="0.78740157480315" bottom="0.78740157480315" header="0.511811023622047" footer="0.511811023622047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Z&amp;M&amp;L</cp:lastModifiedBy>
  <dcterms:created xsi:type="dcterms:W3CDTF">2017-08-21T10:11:00Z</dcterms:created>
  <cp:lastPrinted>2025-03-26T01:19:00Z</cp:lastPrinted>
  <dcterms:modified xsi:type="dcterms:W3CDTF">2025-10-31T07:17:26Z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38AC94EA8D6247288681A07CE7C8DE46_13</vt:lpwstr>
  </property>
</Properties>
</file>