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0月对账单" sheetId="28" r:id="rId1"/>
  </sheets>
  <definedNames>
    <definedName name="_xlnm._FilterDatabase" localSheetId="0" hidden="1">'10月对账单'!$A$1:$I$74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<sst xmlns="http://schemas.openxmlformats.org/spreadsheetml/2006/main" count="217" uniqueCount="83">
  <si>
    <t>汉帛2025对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</si>
  <si>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</si>
  <si>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</si>
  <si>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</si>
  <si>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</si>
  <si>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</si>
  <si>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</si>
  <si>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</si>
  <si>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</si>
  <si>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</si>
  <si>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Kayla</t>
  </si>
  <si>
    <t>/</t>
  </si>
  <si>
    <t>RGTHBBSK001</t>
  </si>
  <si>
    <t>BSK样品卡</t>
  </si>
  <si>
    <t>BSK样卡吊牌BKHTP24005-120*80mm</t>
  </si>
  <si>
    <t>RGTHBBSK002</t>
  </si>
  <si>
    <t>PILUCA 0022-232-800
Cambodia 女上装</t>
  </si>
  <si>
    <t>黑色织标WLBCRFI010-39*39mm-RFID（+2%）</t>
  </si>
  <si>
    <t>黑色织标WLBCRFI010-39*39mm-RFID-免费损耗1%</t>
  </si>
  <si>
    <t>黑色织标WLBCRFI010-39*39mm-RFID-免费大货样</t>
  </si>
  <si>
    <t>白色缎带洗标CLBCGEN003*5页-60*25mm（800）</t>
  </si>
  <si>
    <t>空白标BKKBXM24002（60*25mm）</t>
  </si>
  <si>
    <t>黑色织标WLBCGEN018-65*20mm</t>
  </si>
  <si>
    <t>白色空白芯片标WLBCRF1019-65*20（+2%）</t>
  </si>
  <si>
    <t>白色空白芯片标WLBCRF1019-65*20-免费损耗1%</t>
  </si>
  <si>
    <t>白色空白芯片标WLBCRF1019-65*20-大货样</t>
  </si>
  <si>
    <t>白色吊牌HPBCRFI001-60*95mm-RFID LOGO</t>
  </si>
  <si>
    <t>黑色 吊绳 MRBCGEN004-320*1.5mm</t>
  </si>
  <si>
    <t>RGTHBBSK003</t>
  </si>
  <si>
    <t>KELLY 0023-232-800/812
Cambodia 女上装</t>
  </si>
  <si>
    <t>白色缎带洗标CLBCGEN003*5页-60*25mm（812）</t>
  </si>
  <si>
    <t>RGTHBBSK004</t>
  </si>
  <si>
    <t>KELLY 0023-232-800/812
Cambodia 女上装 翻单1</t>
  </si>
  <si>
    <r>
      <rPr>
        <strike/>
        <sz val="11"/>
        <color rgb="FFFF0000"/>
        <rFont val="微软雅黑"/>
        <charset val="134"/>
      </rPr>
      <t>40340</t>
    </r>
    <r>
      <rPr>
        <sz val="11"/>
        <color theme="1"/>
        <rFont val="微软雅黑"/>
        <charset val="134"/>
      </rPr>
      <t xml:space="preserve">
</t>
    </r>
    <r>
      <rPr>
        <sz val="11"/>
        <rFont val="微软雅黑"/>
        <charset val="134"/>
      </rPr>
      <t>40216</t>
    </r>
    <r>
      <rPr>
        <sz val="11"/>
        <color theme="1"/>
        <rFont val="微软雅黑"/>
        <charset val="134"/>
      </rPr>
      <t xml:space="preserve">
</t>
    </r>
    <r>
      <rPr>
        <strike/>
        <sz val="11"/>
        <color rgb="FFFF0000"/>
        <rFont val="微软雅黑"/>
        <charset val="134"/>
      </rPr>
      <t>40217</t>
    </r>
  </si>
  <si>
    <t>RGTHBBSK005</t>
  </si>
  <si>
    <t>PILUCA 0022-232-800
Cambodia 女上装 翻单1</t>
  </si>
  <si>
    <t>黑色织标WLBCGEN018-65*20mm-800色</t>
  </si>
  <si>
    <t>白色空白芯片标WLBCRF1019-65*20（+1%）</t>
  </si>
  <si>
    <t>白色缎带洗标CLBCGEN003*5页-60*25mm（PO40216-800色）</t>
  </si>
  <si>
    <t>RGTHBBSK006</t>
  </si>
  <si>
    <t>KELLY 0023-232-800/812
Cambodia 女上装 翻单2</t>
  </si>
  <si>
    <t>白色缎带洗标CLBCGEN003*1页-60*25mm（条码页）</t>
  </si>
  <si>
    <r>
      <rPr>
        <sz val="11"/>
        <rFont val="微软雅黑"/>
        <charset val="134"/>
      </rPr>
      <t>40217</t>
    </r>
    <r>
      <rPr>
        <strike/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40340
40475
40476</t>
    </r>
    <r>
      <rPr>
        <strike/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40477
40478</t>
    </r>
  </si>
  <si>
    <t>RGTHBBSK007</t>
  </si>
  <si>
    <t>PILUCA 0022-233-800/722
Cambodia 女上装</t>
  </si>
  <si>
    <t>白色缎带洗标CLBCGEN003*5页-60*25mm-800色</t>
  </si>
  <si>
    <t>白色缎带洗标CLBCGEN003*5页-60*25mm-722色</t>
  </si>
  <si>
    <t>白色吊牌HPBCRFI001-60*95mm-RFID LOGO-PO40475-722色</t>
  </si>
  <si>
    <t>RGTHBBSK008</t>
  </si>
  <si>
    <t>PILUCA 0022-233-722
Cambodia 女上装 翻单1</t>
  </si>
  <si>
    <t>白色缎带洗标CLBCGEN003*5页-60*25mm</t>
  </si>
  <si>
    <r>
      <rPr>
        <sz val="22"/>
        <color theme="1"/>
        <rFont val="宋体"/>
        <charset val="134"/>
      </rPr>
      <t>发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票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通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知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单</t>
    </r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</si>
  <si>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</si>
  <si>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</si>
  <si>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</si>
  <si>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</si>
  <si>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</si>
  <si>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</si>
  <si>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</si>
  <si>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</si>
  <si>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</si>
  <si>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</si>
  <si>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</si>
  <si>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</si>
  <si>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</si>
  <si>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汉帛</t>
  </si>
  <si>
    <t>江苏麦太斯纺织有限公司</t>
  </si>
  <si>
    <t>主标</t>
  </si>
  <si>
    <t>个</t>
  </si>
  <si>
    <t>YM2518410014</t>
  </si>
  <si>
    <t xml:space="preserve">PILUCA </t>
  </si>
  <si>
    <t>洗标</t>
  </si>
  <si>
    <t>YM2518410021</t>
  </si>
  <si>
    <t>实际</t>
  </si>
  <si>
    <t>开票</t>
  </si>
  <si>
    <t>多开</t>
  </si>
  <si>
    <t>YM2518410022</t>
  </si>
  <si>
    <t>YM2518410026</t>
  </si>
  <si>
    <t>吊牌</t>
  </si>
  <si>
    <t>吊绳</t>
  </si>
  <si>
    <t>YM2518410031</t>
  </si>
  <si>
    <t>KELLY</t>
  </si>
  <si>
    <t>YM2518410015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</si>
</sst>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strike/>
      <sz val="11"/>
      <color rgb="FFFF0000"/>
      <name val="微软雅黑"/>
      <charset val="134"/>
    </font>
    <font>
      <sz val="22"/>
      <color theme="1"/>
      <name val="宋体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0" xfId="0" applyNumberFormat="1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58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8" fontId="15" fillId="0" borderId="5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8" fontId="15" fillId="0" borderId="7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58" fontId="13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8" fontId="15" fillId="0" borderId="8" xfId="0" applyNumberFormat="1" applyFont="1" applyBorder="1" applyAlignment="1">
      <alignment horizontal="center" vertical="center" wrapText="1"/>
    </xf>
    <xf numFmtId="8" fontId="15" fillId="0" borderId="1" xfId="0" applyNumberFormat="1" applyFont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8"/>
  <sheetViews>
    <sheetView tabSelected="1" topLeftCell="A78" workbookViewId="0">
      <selection activeCell="F95" sqref="F9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2" customWidth="1"/>
    <col min="9" max="9" width="13.6363636363636" style="1" customWidth="1"/>
    <col min="10" max="10" width="13.7272727272727" style="1" customWidth="1"/>
    <col min="11" max="11" width="8.72727272727273" style="1"/>
    <col min="12" max="12" width="11.7272727272727" style="3"/>
    <col min="13" max="14" width="10.5454545454545" style="3"/>
    <col min="15" max="15" width="12.8181818181818" style="3"/>
    <col min="16" max="16384" width="8.72727272727273" style="1"/>
  </cols>
  <sheetData>
    <row r="1" s="1" customFormat="1" ht="21" spans="1:15">
      <c r="A1" s="4" t="s">
        <v>0</v>
      </c>
      <c r="B1" s="5"/>
      <c r="C1" s="5"/>
      <c r="D1" s="6"/>
      <c r="E1" s="5"/>
      <c r="F1" s="5"/>
      <c r="G1" s="5"/>
      <c r="H1" s="7"/>
      <c r="I1" s="5"/>
      <c r="L1" s="3"/>
      <c r="M1" s="3"/>
      <c r="N1" s="3"/>
      <c r="O1" s="3"/>
    </row>
    <row r="2" s="1" customFormat="1" spans="1:1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L2" s="3"/>
      <c r="M2" s="3"/>
      <c r="N2" s="3"/>
    </row>
    <row r="3" ht="16.5" spans="1:15">
      <c r="A3" s="14">
        <v>45876</v>
      </c>
      <c r="B3" s="15" t="s">
        <v>10</v>
      </c>
      <c r="C3" s="15" t="s">
        <v>11</v>
      </c>
      <c r="D3" s="16" t="s">
        <v>12</v>
      </c>
      <c r="E3" s="17" t="s">
        <v>13</v>
      </c>
      <c r="F3" s="15" t="s">
        <v>14</v>
      </c>
      <c r="G3" s="15">
        <v>500</v>
      </c>
      <c r="H3" s="15">
        <v>0.4</v>
      </c>
      <c r="I3" s="15">
        <f>G3*H3</f>
        <v>200</v>
      </c>
      <c r="O3" s="1"/>
    </row>
    <row r="4" ht="16.5" spans="1:15">
      <c r="A4" s="14">
        <v>45889</v>
      </c>
      <c r="B4" s="17" t="s">
        <v>10</v>
      </c>
      <c r="C4" s="17">
        <v>40128</v>
      </c>
      <c r="D4" s="18" t="s">
        <v>15</v>
      </c>
      <c r="E4" s="17" t="s">
        <v>16</v>
      </c>
      <c r="F4" s="19" t="s">
        <v>17</v>
      </c>
      <c r="G4" s="15">
        <f>8000*1.02</f>
        <v>8160</v>
      </c>
      <c r="H4" s="19">
        <v>0.91</v>
      </c>
      <c r="I4" s="20">
        <f t="shared" ref="I4:I35" si="0">G4*H4</f>
        <v>7425.6</v>
      </c>
    </row>
    <row r="5" ht="16.5" spans="1:15">
      <c r="A5" s="14"/>
      <c r="B5" s="17"/>
      <c r="C5" s="17"/>
      <c r="D5" s="18"/>
      <c r="E5" s="17"/>
      <c r="F5" s="15" t="s">
        <v>18</v>
      </c>
      <c r="G5" s="15">
        <f>8000*0.01</f>
        <v>80</v>
      </c>
      <c r="H5" s="19">
        <v>0</v>
      </c>
      <c r="I5" s="21">
        <f t="shared" si="0"/>
        <v>0</v>
      </c>
    </row>
    <row r="6" ht="16.5" spans="1:15">
      <c r="A6" s="14"/>
      <c r="B6" s="17"/>
      <c r="C6" s="17"/>
      <c r="D6" s="18"/>
      <c r="E6" s="17"/>
      <c r="F6" s="19" t="s">
        <v>19</v>
      </c>
      <c r="G6" s="15">
        <f>2*5*5</f>
        <v>50</v>
      </c>
      <c r="H6" s="19">
        <v>0</v>
      </c>
      <c r="I6" s="21">
        <f t="shared" si="0"/>
        <v>0</v>
      </c>
    </row>
    <row r="7" ht="16.5" spans="1:15">
      <c r="A7" s="14"/>
      <c r="B7" s="17"/>
      <c r="C7" s="17"/>
      <c r="D7" s="18"/>
      <c r="E7" s="17"/>
      <c r="F7" s="22" t="s">
        <v>20</v>
      </c>
      <c r="G7" s="15">
        <f>4000*5</f>
        <v>20000</v>
      </c>
      <c r="H7" s="19">
        <v>0.042</v>
      </c>
      <c r="I7" s="20">
        <f t="shared" si="0"/>
        <v>840</v>
      </c>
    </row>
    <row r="8" ht="16.5" spans="1:15">
      <c r="A8" s="14"/>
      <c r="B8" s="17"/>
      <c r="C8" s="17"/>
      <c r="D8" s="18"/>
      <c r="E8" s="17"/>
      <c r="F8" s="22" t="s">
        <v>21</v>
      </c>
      <c r="G8" s="15">
        <v>4000</v>
      </c>
      <c r="H8" s="19">
        <v>0.03</v>
      </c>
      <c r="I8" s="20">
        <f t="shared" si="0"/>
        <v>120</v>
      </c>
    </row>
    <row r="9" ht="16.5" spans="1:15">
      <c r="A9" s="14"/>
      <c r="B9" s="17"/>
      <c r="C9" s="17"/>
      <c r="D9" s="18"/>
      <c r="E9" s="17"/>
      <c r="F9" s="22" t="s">
        <v>22</v>
      </c>
      <c r="G9" s="15">
        <v>8000</v>
      </c>
      <c r="H9" s="19">
        <v>0.13</v>
      </c>
      <c r="I9" s="20">
        <f t="shared" si="0"/>
        <v>1040</v>
      </c>
    </row>
    <row r="10" ht="16.5" spans="1:15">
      <c r="A10" s="14"/>
      <c r="B10" s="17"/>
      <c r="C10" s="17"/>
      <c r="D10" s="18"/>
      <c r="E10" s="17"/>
      <c r="F10" s="23" t="s">
        <v>23</v>
      </c>
      <c r="G10" s="15">
        <f>G9*1.02</f>
        <v>8160</v>
      </c>
      <c r="H10" s="19">
        <v>0.85</v>
      </c>
      <c r="I10" s="20">
        <f t="shared" si="0"/>
        <v>6936</v>
      </c>
    </row>
    <row r="11" ht="16.5" spans="1:15">
      <c r="A11" s="14"/>
      <c r="B11" s="17"/>
      <c r="C11" s="17"/>
      <c r="D11" s="18"/>
      <c r="E11" s="17"/>
      <c r="F11" s="23" t="s">
        <v>24</v>
      </c>
      <c r="G11" s="15">
        <v>82</v>
      </c>
      <c r="H11" s="19">
        <v>0</v>
      </c>
      <c r="I11" s="21">
        <f t="shared" si="0"/>
        <v>0</v>
      </c>
    </row>
    <row r="12" ht="16.5" spans="1:15">
      <c r="A12" s="14"/>
      <c r="B12" s="17"/>
      <c r="C12" s="17"/>
      <c r="D12" s="18"/>
      <c r="E12" s="17"/>
      <c r="F12" s="23" t="s">
        <v>25</v>
      </c>
      <c r="G12" s="15">
        <f>2*5*5</f>
        <v>50</v>
      </c>
      <c r="H12" s="19">
        <v>0</v>
      </c>
      <c r="I12" s="21">
        <f t="shared" si="0"/>
        <v>0</v>
      </c>
    </row>
    <row r="13" ht="16.5" spans="1:15">
      <c r="A13" s="14"/>
      <c r="B13" s="17"/>
      <c r="C13" s="17"/>
      <c r="D13" s="18"/>
      <c r="E13" s="17"/>
      <c r="F13" s="19" t="s">
        <v>26</v>
      </c>
      <c r="G13" s="19">
        <v>4000</v>
      </c>
      <c r="H13" s="19">
        <v>0.265</v>
      </c>
      <c r="I13" s="20">
        <f t="shared" si="0"/>
        <v>1060</v>
      </c>
    </row>
    <row r="14" ht="16.5" spans="1:15">
      <c r="A14" s="14"/>
      <c r="B14" s="17"/>
      <c r="C14" s="17"/>
      <c r="D14" s="18"/>
      <c r="E14" s="17"/>
      <c r="F14" s="22" t="s">
        <v>27</v>
      </c>
      <c r="G14" s="19">
        <v>4000</v>
      </c>
      <c r="H14" s="19">
        <v>0.1</v>
      </c>
      <c r="I14" s="20">
        <f t="shared" si="0"/>
        <v>400</v>
      </c>
    </row>
    <row r="15" ht="16.5" spans="1:15">
      <c r="A15" s="14">
        <v>45889</v>
      </c>
      <c r="B15" s="17" t="s">
        <v>10</v>
      </c>
      <c r="C15" s="17">
        <v>40129</v>
      </c>
      <c r="D15" s="18" t="s">
        <v>28</v>
      </c>
      <c r="E15" s="17" t="s">
        <v>29</v>
      </c>
      <c r="F15" s="19" t="s">
        <v>17</v>
      </c>
      <c r="G15" s="15">
        <f>10000*1.02</f>
        <v>10200</v>
      </c>
      <c r="H15" s="19">
        <v>0.91</v>
      </c>
      <c r="I15" s="20">
        <f t="shared" si="0"/>
        <v>9282</v>
      </c>
      <c r="O15" s="1"/>
    </row>
    <row r="16" ht="16.5" spans="1:15">
      <c r="A16" s="14"/>
      <c r="B16" s="17"/>
      <c r="C16" s="17"/>
      <c r="D16" s="18"/>
      <c r="E16" s="17"/>
      <c r="F16" s="15" t="s">
        <v>18</v>
      </c>
      <c r="G16" s="15">
        <f>10000*0.01</f>
        <v>100</v>
      </c>
      <c r="H16" s="19">
        <v>0</v>
      </c>
      <c r="I16" s="21">
        <f t="shared" si="0"/>
        <v>0</v>
      </c>
      <c r="O16" s="1"/>
    </row>
    <row r="17" ht="16.5" spans="1:15">
      <c r="A17" s="14"/>
      <c r="B17" s="17"/>
      <c r="C17" s="17"/>
      <c r="D17" s="18"/>
      <c r="E17" s="17"/>
      <c r="F17" s="19" t="s">
        <v>19</v>
      </c>
      <c r="G17" s="15">
        <f>5*5*2</f>
        <v>50</v>
      </c>
      <c r="H17" s="19">
        <v>0</v>
      </c>
      <c r="I17" s="21">
        <f t="shared" si="0"/>
        <v>0</v>
      </c>
      <c r="O17" s="1"/>
    </row>
    <row r="18" ht="16.5" spans="1:15">
      <c r="A18" s="14"/>
      <c r="B18" s="17"/>
      <c r="C18" s="17"/>
      <c r="D18" s="18"/>
      <c r="E18" s="17"/>
      <c r="F18" s="22" t="s">
        <v>20</v>
      </c>
      <c r="G18" s="15">
        <f>5000*5</f>
        <v>25000</v>
      </c>
      <c r="H18" s="19">
        <v>0.042</v>
      </c>
      <c r="I18" s="20">
        <f t="shared" si="0"/>
        <v>1050</v>
      </c>
      <c r="O18" s="1"/>
    </row>
    <row r="19" ht="16.5" spans="1:15">
      <c r="A19" s="14"/>
      <c r="B19" s="17"/>
      <c r="C19" s="17"/>
      <c r="D19" s="18"/>
      <c r="E19" s="17"/>
      <c r="F19" s="22" t="s">
        <v>21</v>
      </c>
      <c r="G19" s="15">
        <v>5000</v>
      </c>
      <c r="H19" s="19">
        <v>0.03</v>
      </c>
      <c r="I19" s="20">
        <f t="shared" si="0"/>
        <v>150</v>
      </c>
      <c r="O19" s="1"/>
    </row>
    <row r="20" ht="16.5" spans="1:15">
      <c r="A20" s="14"/>
      <c r="B20" s="17"/>
      <c r="C20" s="17"/>
      <c r="D20" s="18"/>
      <c r="E20" s="17"/>
      <c r="F20" s="22" t="s">
        <v>22</v>
      </c>
      <c r="G20" s="15">
        <v>10000</v>
      </c>
      <c r="H20" s="19">
        <v>0.13</v>
      </c>
      <c r="I20" s="20">
        <f t="shared" si="0"/>
        <v>1300</v>
      </c>
      <c r="O20" s="1"/>
    </row>
    <row r="21" ht="16.5" spans="1:15">
      <c r="A21" s="14"/>
      <c r="B21" s="17"/>
      <c r="C21" s="17"/>
      <c r="D21" s="18"/>
      <c r="E21" s="17"/>
      <c r="F21" s="23" t="s">
        <v>23</v>
      </c>
      <c r="G21" s="15">
        <f>10000*1.02</f>
        <v>10200</v>
      </c>
      <c r="H21" s="19">
        <v>0.85</v>
      </c>
      <c r="I21" s="20">
        <f t="shared" si="0"/>
        <v>8670</v>
      </c>
      <c r="O21" s="1"/>
    </row>
    <row r="22" ht="16.5" spans="1:15">
      <c r="A22" s="14"/>
      <c r="B22" s="17"/>
      <c r="C22" s="17"/>
      <c r="D22" s="18"/>
      <c r="E22" s="17"/>
      <c r="F22" s="23" t="s">
        <v>24</v>
      </c>
      <c r="G22" s="15">
        <f>G21*0.01</f>
        <v>102</v>
      </c>
      <c r="H22" s="19">
        <v>0</v>
      </c>
      <c r="I22" s="21">
        <f t="shared" si="0"/>
        <v>0</v>
      </c>
      <c r="O22" s="1"/>
    </row>
    <row r="23" ht="16.5" spans="1:15">
      <c r="A23" s="14"/>
      <c r="B23" s="17"/>
      <c r="C23" s="17"/>
      <c r="D23" s="18"/>
      <c r="E23" s="17"/>
      <c r="F23" s="23" t="s">
        <v>25</v>
      </c>
      <c r="G23" s="15">
        <f>5*5*2</f>
        <v>50</v>
      </c>
      <c r="H23" s="19">
        <v>0</v>
      </c>
      <c r="I23" s="21">
        <f t="shared" si="0"/>
        <v>0</v>
      </c>
      <c r="O23" s="1"/>
    </row>
    <row r="24" ht="16.5" spans="1:15">
      <c r="A24" s="14"/>
      <c r="B24" s="17"/>
      <c r="C24" s="17"/>
      <c r="D24" s="18"/>
      <c r="E24" s="17"/>
      <c r="F24" s="22" t="s">
        <v>30</v>
      </c>
      <c r="G24" s="15">
        <f>5000*5</f>
        <v>25000</v>
      </c>
      <c r="H24" s="19">
        <v>0.042</v>
      </c>
      <c r="I24" s="20">
        <f t="shared" si="0"/>
        <v>1050</v>
      </c>
      <c r="O24" s="1"/>
    </row>
    <row r="25" ht="16.5" spans="1:15">
      <c r="A25" s="14"/>
      <c r="B25" s="17"/>
      <c r="C25" s="17"/>
      <c r="D25" s="18"/>
      <c r="E25" s="17"/>
      <c r="F25" s="22" t="s">
        <v>21</v>
      </c>
      <c r="G25" s="15">
        <v>5000</v>
      </c>
      <c r="H25" s="19">
        <v>0.03</v>
      </c>
      <c r="I25" s="20">
        <f t="shared" si="0"/>
        <v>150</v>
      </c>
      <c r="O25" s="1"/>
    </row>
    <row r="26" ht="16.5" spans="1:15">
      <c r="A26" s="14"/>
      <c r="B26" s="17"/>
      <c r="C26" s="17"/>
      <c r="D26" s="18"/>
      <c r="E26" s="17"/>
      <c r="F26" s="15" t="s">
        <v>26</v>
      </c>
      <c r="G26" s="15">
        <v>10000</v>
      </c>
      <c r="H26" s="19">
        <v>0.265</v>
      </c>
      <c r="I26" s="20">
        <f t="shared" si="0"/>
        <v>2650</v>
      </c>
      <c r="O26" s="1"/>
    </row>
    <row r="27" ht="16.5" spans="1:15">
      <c r="A27" s="14"/>
      <c r="B27" s="17"/>
      <c r="C27" s="17"/>
      <c r="D27" s="18"/>
      <c r="E27" s="17"/>
      <c r="F27" s="17" t="s">
        <v>27</v>
      </c>
      <c r="G27" s="15">
        <v>10000</v>
      </c>
      <c r="H27" s="19">
        <v>0.1</v>
      </c>
      <c r="I27" s="20">
        <f t="shared" si="0"/>
        <v>1000</v>
      </c>
      <c r="O27" s="1"/>
    </row>
    <row r="28" ht="16.5" spans="1:15">
      <c r="A28" s="14">
        <v>45909</v>
      </c>
      <c r="B28" s="17" t="s">
        <v>10</v>
      </c>
      <c r="C28" s="17">
        <v>40341</v>
      </c>
      <c r="D28" s="18" t="s">
        <v>31</v>
      </c>
      <c r="E28" s="17" t="s">
        <v>32</v>
      </c>
      <c r="F28" s="22" t="s">
        <v>22</v>
      </c>
      <c r="G28" s="15">
        <v>10000</v>
      </c>
      <c r="H28" s="19">
        <v>0.13</v>
      </c>
      <c r="I28" s="20">
        <f t="shared" si="0"/>
        <v>1300</v>
      </c>
      <c r="O28" s="1"/>
    </row>
    <row r="29" ht="16.5" spans="1:15">
      <c r="A29" s="14"/>
      <c r="B29" s="17"/>
      <c r="C29" s="17"/>
      <c r="D29" s="18"/>
      <c r="E29" s="17"/>
      <c r="F29" s="23" t="s">
        <v>23</v>
      </c>
      <c r="G29" s="15">
        <f>10000*1.02</f>
        <v>10200</v>
      </c>
      <c r="H29" s="19">
        <v>0.85</v>
      </c>
      <c r="I29" s="20">
        <f t="shared" si="0"/>
        <v>8670</v>
      </c>
      <c r="O29" s="1"/>
    </row>
    <row r="30" ht="16.5" spans="1:15">
      <c r="A30" s="14"/>
      <c r="B30" s="17"/>
      <c r="C30" s="17"/>
      <c r="D30" s="18"/>
      <c r="E30" s="17"/>
      <c r="F30" s="23" t="s">
        <v>24</v>
      </c>
      <c r="G30" s="15">
        <f>G29*0.01</f>
        <v>102</v>
      </c>
      <c r="H30" s="19">
        <v>0</v>
      </c>
      <c r="I30" s="20">
        <f t="shared" si="0"/>
        <v>0</v>
      </c>
      <c r="O30" s="1"/>
    </row>
    <row r="31" ht="16.5" spans="1:15">
      <c r="A31" s="14"/>
      <c r="B31" s="17"/>
      <c r="C31" s="17"/>
      <c r="D31" s="18"/>
      <c r="E31" s="17"/>
      <c r="F31" s="22" t="s">
        <v>20</v>
      </c>
      <c r="G31" s="15">
        <f>5000*5</f>
        <v>25000</v>
      </c>
      <c r="H31" s="19">
        <v>0.042</v>
      </c>
      <c r="I31" s="20">
        <f t="shared" si="0"/>
        <v>1050</v>
      </c>
      <c r="O31" s="1"/>
    </row>
    <row r="32" ht="16.5" spans="1:15">
      <c r="A32" s="14"/>
      <c r="B32" s="17"/>
      <c r="C32" s="17"/>
      <c r="D32" s="18"/>
      <c r="E32" s="17"/>
      <c r="F32" s="22" t="s">
        <v>21</v>
      </c>
      <c r="G32" s="15">
        <v>5000</v>
      </c>
      <c r="H32" s="19">
        <v>0.03</v>
      </c>
      <c r="I32" s="20">
        <f t="shared" si="0"/>
        <v>150</v>
      </c>
      <c r="O32" s="1"/>
    </row>
    <row r="33" ht="16.5" spans="1:15">
      <c r="A33" s="14"/>
      <c r="B33" s="17"/>
      <c r="C33" s="17"/>
      <c r="D33" s="18"/>
      <c r="E33" s="17"/>
      <c r="F33" s="22" t="s">
        <v>30</v>
      </c>
      <c r="G33" s="15">
        <f>5000*5</f>
        <v>25000</v>
      </c>
      <c r="H33" s="19">
        <v>0.042</v>
      </c>
      <c r="I33" s="20">
        <f t="shared" si="0"/>
        <v>1050</v>
      </c>
      <c r="O33" s="1"/>
    </row>
    <row r="34" ht="16.5" spans="1:15">
      <c r="A34" s="14"/>
      <c r="B34" s="17"/>
      <c r="C34" s="17"/>
      <c r="D34" s="18"/>
      <c r="E34" s="17"/>
      <c r="F34" s="22" t="s">
        <v>21</v>
      </c>
      <c r="G34" s="15">
        <v>5000</v>
      </c>
      <c r="H34" s="19">
        <v>0.03</v>
      </c>
      <c r="I34" s="20">
        <f t="shared" si="0"/>
        <v>150</v>
      </c>
      <c r="O34" s="1"/>
    </row>
    <row r="35" ht="16.5" spans="1:15">
      <c r="A35" s="14"/>
      <c r="B35" s="17"/>
      <c r="C35" s="17"/>
      <c r="D35" s="18"/>
      <c r="E35" s="17"/>
      <c r="F35" s="15" t="s">
        <v>26</v>
      </c>
      <c r="G35" s="15">
        <v>10000</v>
      </c>
      <c r="H35" s="19">
        <v>0.265</v>
      </c>
      <c r="I35" s="20">
        <f t="shared" si="0"/>
        <v>2650</v>
      </c>
      <c r="O35" s="1"/>
    </row>
    <row r="36" ht="16.5" spans="1:15">
      <c r="A36" s="14"/>
      <c r="B36" s="17"/>
      <c r="C36" s="17"/>
      <c r="D36" s="18"/>
      <c r="E36" s="17"/>
      <c r="F36" s="17" t="s">
        <v>27</v>
      </c>
      <c r="G36" s="15">
        <v>10000</v>
      </c>
      <c r="H36" s="19">
        <v>0.1</v>
      </c>
      <c r="I36" s="20">
        <f t="shared" ref="I36:I73" si="1">G36*H36</f>
        <v>1000</v>
      </c>
      <c r="O36" s="1"/>
    </row>
    <row r="37" ht="16.5" spans="1:15">
      <c r="A37" s="14">
        <v>45910</v>
      </c>
      <c r="B37" s="17" t="s">
        <v>10</v>
      </c>
      <c r="C37" s="24" t="s">
        <v>33</v>
      </c>
      <c r="D37" s="18" t="s">
        <v>34</v>
      </c>
      <c r="E37" s="17" t="s">
        <v>35</v>
      </c>
      <c r="F37" s="22" t="s">
        <v>36</v>
      </c>
      <c r="G37" s="15">
        <f>6000+5000+5000</f>
        <v>16000</v>
      </c>
      <c r="H37" s="19">
        <v>0.13</v>
      </c>
      <c r="I37" s="20">
        <f t="shared" si="1"/>
        <v>2080</v>
      </c>
    </row>
    <row r="38" ht="16.5" spans="1:15">
      <c r="A38" s="14"/>
      <c r="B38" s="17"/>
      <c r="C38" s="17"/>
      <c r="D38" s="18"/>
      <c r="E38" s="17"/>
      <c r="F38" s="23" t="s">
        <v>37</v>
      </c>
      <c r="G38" s="15">
        <f>16000*1.01</f>
        <v>16160</v>
      </c>
      <c r="H38" s="19">
        <v>0.85</v>
      </c>
      <c r="I38" s="20">
        <f t="shared" si="1"/>
        <v>13736</v>
      </c>
    </row>
    <row r="39" ht="16.5" spans="1:15">
      <c r="A39" s="14"/>
      <c r="B39" s="17"/>
      <c r="C39" s="17"/>
      <c r="D39" s="18"/>
      <c r="E39" s="17"/>
      <c r="F39" s="23" t="s">
        <v>24</v>
      </c>
      <c r="G39" s="15">
        <f>16000*0.01</f>
        <v>160</v>
      </c>
      <c r="H39" s="19">
        <v>0</v>
      </c>
      <c r="I39" s="20">
        <f t="shared" si="1"/>
        <v>0</v>
      </c>
    </row>
    <row r="40" ht="16.5" spans="1:15">
      <c r="A40" s="14"/>
      <c r="B40" s="17"/>
      <c r="C40" s="17"/>
      <c r="D40" s="18"/>
      <c r="E40" s="17"/>
      <c r="F40" s="22" t="s">
        <v>38</v>
      </c>
      <c r="G40" s="15">
        <f>6000*5</f>
        <v>30000</v>
      </c>
      <c r="H40" s="19">
        <v>0.042</v>
      </c>
      <c r="I40" s="20">
        <f t="shared" si="1"/>
        <v>1260</v>
      </c>
    </row>
    <row r="41" ht="16.5" spans="1:15">
      <c r="A41" s="14"/>
      <c r="B41" s="17"/>
      <c r="C41" s="17"/>
      <c r="D41" s="18"/>
      <c r="E41" s="17"/>
      <c r="F41" s="22" t="s">
        <v>21</v>
      </c>
      <c r="G41" s="15">
        <v>6000</v>
      </c>
      <c r="H41" s="19">
        <v>0.03</v>
      </c>
      <c r="I41" s="20">
        <f t="shared" si="1"/>
        <v>180</v>
      </c>
    </row>
    <row r="42" ht="16.5" spans="1:15">
      <c r="A42" s="14"/>
      <c r="B42" s="17"/>
      <c r="C42" s="17"/>
      <c r="D42" s="18"/>
      <c r="E42" s="17"/>
      <c r="F42" s="15" t="s">
        <v>26</v>
      </c>
      <c r="G42" s="19">
        <v>6000</v>
      </c>
      <c r="H42" s="19">
        <v>0.265</v>
      </c>
      <c r="I42" s="20">
        <f t="shared" si="1"/>
        <v>1590</v>
      </c>
    </row>
    <row r="43" ht="16.5" spans="1:15">
      <c r="A43" s="14"/>
      <c r="B43" s="17"/>
      <c r="C43" s="17"/>
      <c r="D43" s="18"/>
      <c r="E43" s="17"/>
      <c r="F43" s="17" t="s">
        <v>27</v>
      </c>
      <c r="G43" s="19">
        <v>6000</v>
      </c>
      <c r="H43" s="19">
        <v>0.1</v>
      </c>
      <c r="I43" s="20">
        <f t="shared" si="1"/>
        <v>600</v>
      </c>
    </row>
    <row r="44" ht="16.5" spans="1:15">
      <c r="A44" s="14">
        <v>45911</v>
      </c>
      <c r="B44" s="17" t="s">
        <v>10</v>
      </c>
      <c r="C44" s="17">
        <v>40412</v>
      </c>
      <c r="D44" s="18" t="s">
        <v>39</v>
      </c>
      <c r="E44" s="17" t="s">
        <v>40</v>
      </c>
      <c r="F44" s="22" t="s">
        <v>22</v>
      </c>
      <c r="G44" s="15">
        <v>12000</v>
      </c>
      <c r="H44" s="19">
        <v>0.13</v>
      </c>
      <c r="I44" s="20">
        <f t="shared" si="1"/>
        <v>1560</v>
      </c>
      <c r="O44" s="1"/>
    </row>
    <row r="45" ht="16.5" spans="1:15">
      <c r="A45" s="14"/>
      <c r="B45" s="17"/>
      <c r="C45" s="17"/>
      <c r="D45" s="18"/>
      <c r="E45" s="17"/>
      <c r="F45" s="23" t="s">
        <v>37</v>
      </c>
      <c r="G45" s="15">
        <f>12000*1.01</f>
        <v>12120</v>
      </c>
      <c r="H45" s="19">
        <v>0.85</v>
      </c>
      <c r="I45" s="20">
        <f t="shared" si="1"/>
        <v>10302</v>
      </c>
      <c r="O45" s="1"/>
    </row>
    <row r="46" ht="16.5" spans="1:15">
      <c r="A46" s="14"/>
      <c r="B46" s="17"/>
      <c r="C46" s="17"/>
      <c r="D46" s="18"/>
      <c r="E46" s="17"/>
      <c r="F46" s="23" t="s">
        <v>24</v>
      </c>
      <c r="G46" s="15">
        <f>12000*0.01</f>
        <v>120</v>
      </c>
      <c r="H46" s="19">
        <v>0</v>
      </c>
      <c r="I46" s="20">
        <f t="shared" si="1"/>
        <v>0</v>
      </c>
      <c r="O46" s="1"/>
    </row>
    <row r="47" ht="16.5" spans="1:15">
      <c r="A47" s="14"/>
      <c r="B47" s="17"/>
      <c r="C47" s="17"/>
      <c r="D47" s="18"/>
      <c r="E47" s="17"/>
      <c r="F47" s="22" t="s">
        <v>20</v>
      </c>
      <c r="G47" s="15">
        <f>7000*5</f>
        <v>35000</v>
      </c>
      <c r="H47" s="19">
        <v>0.042</v>
      </c>
      <c r="I47" s="20">
        <f t="shared" si="1"/>
        <v>1470</v>
      </c>
      <c r="O47" s="1"/>
    </row>
    <row r="48" ht="16.5" spans="1:15">
      <c r="A48" s="14"/>
      <c r="B48" s="17"/>
      <c r="C48" s="17"/>
      <c r="D48" s="18"/>
      <c r="E48" s="17"/>
      <c r="F48" s="22" t="s">
        <v>21</v>
      </c>
      <c r="G48" s="15">
        <v>7000</v>
      </c>
      <c r="H48" s="19">
        <v>0.03</v>
      </c>
      <c r="I48" s="20">
        <f t="shared" si="1"/>
        <v>210</v>
      </c>
      <c r="O48" s="1"/>
    </row>
    <row r="49" ht="16.5" spans="1:15">
      <c r="A49" s="14"/>
      <c r="B49" s="17"/>
      <c r="C49" s="17"/>
      <c r="D49" s="18"/>
      <c r="E49" s="17"/>
      <c r="F49" s="22" t="s">
        <v>30</v>
      </c>
      <c r="G49" s="15">
        <f>5000*5</f>
        <v>25000</v>
      </c>
      <c r="H49" s="19">
        <v>0.042</v>
      </c>
      <c r="I49" s="20">
        <f t="shared" si="1"/>
        <v>1050</v>
      </c>
      <c r="O49" s="1"/>
    </row>
    <row r="50" ht="16.5" spans="1:15">
      <c r="A50" s="14"/>
      <c r="B50" s="17"/>
      <c r="C50" s="17"/>
      <c r="D50" s="18"/>
      <c r="E50" s="17"/>
      <c r="F50" s="22" t="s">
        <v>21</v>
      </c>
      <c r="G50" s="15">
        <v>5000</v>
      </c>
      <c r="H50" s="19">
        <v>0.03</v>
      </c>
      <c r="I50" s="20">
        <f t="shared" si="1"/>
        <v>150</v>
      </c>
      <c r="O50" s="1"/>
    </row>
    <row r="51" ht="16.5" spans="1:15">
      <c r="A51" s="14"/>
      <c r="B51" s="17"/>
      <c r="C51" s="17"/>
      <c r="D51" s="18"/>
      <c r="E51" s="17"/>
      <c r="F51" s="22" t="s">
        <v>41</v>
      </c>
      <c r="G51" s="15">
        <v>2440</v>
      </c>
      <c r="H51" s="19">
        <v>0.042</v>
      </c>
      <c r="I51" s="20">
        <f t="shared" si="1"/>
        <v>102.48</v>
      </c>
      <c r="O51" s="1"/>
    </row>
    <row r="52" ht="16.5" spans="1:15">
      <c r="A52" s="14"/>
      <c r="B52" s="17"/>
      <c r="C52" s="17"/>
      <c r="D52" s="18"/>
      <c r="E52" s="17"/>
      <c r="F52" s="22" t="s">
        <v>22</v>
      </c>
      <c r="G52" s="15">
        <v>2240</v>
      </c>
      <c r="H52" s="19">
        <v>0.13</v>
      </c>
      <c r="I52" s="20">
        <f t="shared" si="1"/>
        <v>291.2</v>
      </c>
      <c r="O52" s="1"/>
    </row>
    <row r="53" ht="16.5" spans="1:15">
      <c r="A53" s="14"/>
      <c r="B53" s="17"/>
      <c r="C53" s="17"/>
      <c r="D53" s="18"/>
      <c r="E53" s="17"/>
      <c r="F53" s="15" t="s">
        <v>26</v>
      </c>
      <c r="G53" s="15">
        <v>12000</v>
      </c>
      <c r="H53" s="19">
        <v>0.265</v>
      </c>
      <c r="I53" s="20">
        <f t="shared" si="1"/>
        <v>3180</v>
      </c>
      <c r="O53" s="1"/>
    </row>
    <row r="54" ht="16.5" spans="1:15">
      <c r="A54" s="14"/>
      <c r="B54" s="17"/>
      <c r="C54" s="17"/>
      <c r="D54" s="18"/>
      <c r="E54" s="17"/>
      <c r="F54" s="17" t="s">
        <v>27</v>
      </c>
      <c r="G54" s="15">
        <v>12000</v>
      </c>
      <c r="H54" s="19">
        <v>0.1</v>
      </c>
      <c r="I54" s="20">
        <f t="shared" si="1"/>
        <v>1200</v>
      </c>
      <c r="O54" s="1"/>
    </row>
    <row r="55" ht="16.5" spans="1:15">
      <c r="A55" s="14">
        <v>45920</v>
      </c>
      <c r="B55" s="17" t="s">
        <v>10</v>
      </c>
      <c r="C55" s="22" t="s">
        <v>42</v>
      </c>
      <c r="D55" s="18" t="s">
        <v>43</v>
      </c>
      <c r="E55" s="17" t="s">
        <v>44</v>
      </c>
      <c r="F55" s="22" t="s">
        <v>22</v>
      </c>
      <c r="G55" s="15">
        <v>16000</v>
      </c>
      <c r="H55" s="19">
        <v>0.13</v>
      </c>
      <c r="I55" s="20">
        <f t="shared" si="1"/>
        <v>2080</v>
      </c>
    </row>
    <row r="56" ht="16.5" spans="1:15">
      <c r="A56" s="14"/>
      <c r="B56" s="17"/>
      <c r="C56" s="17"/>
      <c r="D56" s="18"/>
      <c r="E56" s="17"/>
      <c r="F56" s="23" t="s">
        <v>37</v>
      </c>
      <c r="G56" s="15">
        <f>16000*1.01</f>
        <v>16160</v>
      </c>
      <c r="H56" s="19">
        <v>0.85</v>
      </c>
      <c r="I56" s="20">
        <f t="shared" si="1"/>
        <v>13736</v>
      </c>
    </row>
    <row r="57" ht="16.5" spans="1:15">
      <c r="A57" s="14"/>
      <c r="B57" s="17"/>
      <c r="C57" s="17"/>
      <c r="D57" s="18"/>
      <c r="E57" s="17"/>
      <c r="F57" s="23" t="s">
        <v>24</v>
      </c>
      <c r="G57" s="15">
        <f>16000*0.01</f>
        <v>160</v>
      </c>
      <c r="H57" s="19">
        <v>0</v>
      </c>
      <c r="I57" s="20">
        <f t="shared" si="1"/>
        <v>0</v>
      </c>
    </row>
    <row r="58" ht="16.5" spans="1:15">
      <c r="A58" s="14"/>
      <c r="B58" s="17"/>
      <c r="C58" s="17"/>
      <c r="D58" s="18"/>
      <c r="E58" s="17"/>
      <c r="F58" s="23" t="s">
        <v>25</v>
      </c>
      <c r="G58" s="15">
        <f>5*5*2</f>
        <v>50</v>
      </c>
      <c r="H58" s="19">
        <v>0</v>
      </c>
      <c r="I58" s="20">
        <f t="shared" si="1"/>
        <v>0</v>
      </c>
    </row>
    <row r="59" ht="16.5" spans="1:15">
      <c r="A59" s="14"/>
      <c r="B59" s="17"/>
      <c r="C59" s="17"/>
      <c r="D59" s="18"/>
      <c r="E59" s="17"/>
      <c r="F59" s="22" t="s">
        <v>45</v>
      </c>
      <c r="G59" s="15">
        <f>10000*5</f>
        <v>50000</v>
      </c>
      <c r="H59" s="19">
        <v>0.042</v>
      </c>
      <c r="I59" s="20">
        <f t="shared" si="1"/>
        <v>2100</v>
      </c>
    </row>
    <row r="60" ht="16.5" spans="1:15">
      <c r="A60" s="14"/>
      <c r="B60" s="17"/>
      <c r="C60" s="17"/>
      <c r="D60" s="18"/>
      <c r="E60" s="17"/>
      <c r="F60" s="22" t="s">
        <v>21</v>
      </c>
      <c r="G60" s="15">
        <v>10000</v>
      </c>
      <c r="H60" s="19">
        <v>0.03</v>
      </c>
      <c r="I60" s="20">
        <f t="shared" si="1"/>
        <v>300</v>
      </c>
    </row>
    <row r="61" ht="16.5" spans="1:15">
      <c r="A61" s="14"/>
      <c r="B61" s="17"/>
      <c r="C61" s="17"/>
      <c r="D61" s="18"/>
      <c r="E61" s="17"/>
      <c r="F61" s="22" t="s">
        <v>46</v>
      </c>
      <c r="G61" s="15">
        <f>20000*5</f>
        <v>100000</v>
      </c>
      <c r="H61" s="19">
        <v>0.042</v>
      </c>
      <c r="I61" s="20">
        <f t="shared" si="1"/>
        <v>4200</v>
      </c>
    </row>
    <row r="62" ht="16.5" spans="1:15">
      <c r="A62" s="14"/>
      <c r="B62" s="17"/>
      <c r="C62" s="17"/>
      <c r="D62" s="18"/>
      <c r="E62" s="17"/>
      <c r="F62" s="22" t="s">
        <v>21</v>
      </c>
      <c r="G62" s="15">
        <v>20000</v>
      </c>
      <c r="H62" s="19">
        <v>0.03</v>
      </c>
      <c r="I62" s="20">
        <f t="shared" si="1"/>
        <v>600</v>
      </c>
    </row>
    <row r="63" ht="16.5" spans="1:15">
      <c r="A63" s="14"/>
      <c r="B63" s="17"/>
      <c r="C63" s="17"/>
      <c r="D63" s="18"/>
      <c r="E63" s="17"/>
      <c r="F63" s="15" t="s">
        <v>47</v>
      </c>
      <c r="G63" s="15">
        <v>4000</v>
      </c>
      <c r="H63" s="19">
        <v>0.265</v>
      </c>
      <c r="I63" s="20">
        <f t="shared" si="1"/>
        <v>1060</v>
      </c>
    </row>
    <row r="64" ht="16.5" spans="1:15">
      <c r="A64" s="14"/>
      <c r="B64" s="17"/>
      <c r="C64" s="17"/>
      <c r="D64" s="18"/>
      <c r="E64" s="17"/>
      <c r="F64" s="17" t="s">
        <v>27</v>
      </c>
      <c r="G64" s="15">
        <v>4000</v>
      </c>
      <c r="H64" s="19">
        <v>0.1</v>
      </c>
      <c r="I64" s="20">
        <f t="shared" si="1"/>
        <v>400</v>
      </c>
    </row>
    <row r="65" ht="16.5" spans="1:15">
      <c r="A65" s="14"/>
      <c r="B65" s="17"/>
      <c r="C65" s="17"/>
      <c r="D65" s="18"/>
      <c r="E65" s="17"/>
      <c r="F65" s="15" t="s">
        <v>26</v>
      </c>
      <c r="G65" s="15">
        <v>26000</v>
      </c>
      <c r="H65" s="19">
        <v>0.265</v>
      </c>
      <c r="I65" s="20">
        <f t="shared" si="1"/>
        <v>6890</v>
      </c>
    </row>
    <row r="66" ht="16.5" spans="1:15">
      <c r="A66" s="14"/>
      <c r="B66" s="17"/>
      <c r="C66" s="17"/>
      <c r="D66" s="18"/>
      <c r="E66" s="17"/>
      <c r="F66" s="17" t="s">
        <v>27</v>
      </c>
      <c r="G66" s="15">
        <v>26000</v>
      </c>
      <c r="H66" s="19">
        <v>0.1</v>
      </c>
      <c r="I66" s="20">
        <f t="shared" si="1"/>
        <v>2600</v>
      </c>
    </row>
    <row r="67" ht="16.5" spans="1:15">
      <c r="A67" s="14">
        <v>45939</v>
      </c>
      <c r="B67" s="17" t="s">
        <v>10</v>
      </c>
      <c r="C67" s="22">
        <v>41298</v>
      </c>
      <c r="D67" s="18" t="s">
        <v>48</v>
      </c>
      <c r="E67" s="17" t="s">
        <v>49</v>
      </c>
      <c r="F67" s="22" t="s">
        <v>22</v>
      </c>
      <c r="G67" s="15">
        <v>6000</v>
      </c>
      <c r="H67" s="19">
        <v>0.13</v>
      </c>
      <c r="I67" s="20">
        <f t="shared" si="1"/>
        <v>780</v>
      </c>
    </row>
    <row r="68" ht="16.5" spans="1:15">
      <c r="A68" s="14"/>
      <c r="B68" s="17"/>
      <c r="C68" s="17"/>
      <c r="D68" s="18"/>
      <c r="E68" s="17"/>
      <c r="F68" s="23" t="s">
        <v>37</v>
      </c>
      <c r="G68" s="15">
        <f>6000*1.01</f>
        <v>6060</v>
      </c>
      <c r="H68" s="19">
        <v>0.85</v>
      </c>
      <c r="I68" s="20">
        <f t="shared" si="1"/>
        <v>5151</v>
      </c>
    </row>
    <row r="69" ht="16.5" spans="1:15">
      <c r="A69" s="14"/>
      <c r="B69" s="17"/>
      <c r="C69" s="17"/>
      <c r="D69" s="18"/>
      <c r="E69" s="17"/>
      <c r="F69" s="23" t="s">
        <v>24</v>
      </c>
      <c r="G69" s="15">
        <f>6000*0.01</f>
        <v>60</v>
      </c>
      <c r="H69" s="19">
        <v>0</v>
      </c>
      <c r="I69" s="20">
        <f t="shared" si="1"/>
        <v>0</v>
      </c>
    </row>
    <row r="70" ht="16.5" spans="1:15">
      <c r="A70" s="14"/>
      <c r="B70" s="17"/>
      <c r="C70" s="17"/>
      <c r="D70" s="18"/>
      <c r="E70" s="17"/>
      <c r="F70" s="22" t="s">
        <v>50</v>
      </c>
      <c r="G70" s="19">
        <f>6000*5</f>
        <v>30000</v>
      </c>
      <c r="H70" s="19">
        <v>0.042</v>
      </c>
      <c r="I70" s="20">
        <f t="shared" si="1"/>
        <v>1260</v>
      </c>
    </row>
    <row r="71" ht="16.5" spans="1:15">
      <c r="A71" s="14"/>
      <c r="B71" s="17"/>
      <c r="C71" s="17"/>
      <c r="D71" s="18"/>
      <c r="E71" s="17"/>
      <c r="F71" s="22" t="s">
        <v>21</v>
      </c>
      <c r="G71" s="15">
        <v>6000</v>
      </c>
      <c r="H71" s="19">
        <v>0.03</v>
      </c>
      <c r="I71" s="20">
        <f t="shared" si="1"/>
        <v>180</v>
      </c>
    </row>
    <row r="72" ht="16.5" spans="1:15">
      <c r="A72" s="14"/>
      <c r="B72" s="17"/>
      <c r="C72" s="17"/>
      <c r="D72" s="18"/>
      <c r="E72" s="17"/>
      <c r="F72" s="15" t="s">
        <v>26</v>
      </c>
      <c r="G72" s="15">
        <v>6000</v>
      </c>
      <c r="H72" s="19">
        <v>0.265</v>
      </c>
      <c r="I72" s="20">
        <f t="shared" si="1"/>
        <v>1590</v>
      </c>
    </row>
    <row r="73" ht="16.5" spans="1:15">
      <c r="A73" s="14"/>
      <c r="B73" s="17"/>
      <c r="C73" s="17"/>
      <c r="D73" s="18"/>
      <c r="E73" s="17"/>
      <c r="F73" s="17" t="s">
        <v>27</v>
      </c>
      <c r="G73" s="15">
        <v>6000</v>
      </c>
      <c r="H73" s="19">
        <v>0.1</v>
      </c>
      <c r="I73" s="20">
        <f t="shared" si="1"/>
        <v>600</v>
      </c>
    </row>
    <row r="74" ht="16.5" spans="1:15">
      <c r="A74" s="25"/>
      <c r="B74" s="25"/>
      <c r="C74" s="25"/>
      <c r="D74" s="25"/>
      <c r="E74" s="25"/>
      <c r="F74" s="25"/>
      <c r="G74" s="26"/>
      <c r="H74" s="25"/>
      <c r="I74" s="27">
        <f>SUM(I3:I73)</f>
        <v>141832.28</v>
      </c>
      <c r="O74" s="1"/>
    </row>
    <row r="75" ht="16.5" spans="1:15">
      <c r="A75" s="25"/>
      <c r="B75" s="25"/>
      <c r="C75" s="25"/>
      <c r="D75" s="25"/>
      <c r="E75" s="25"/>
      <c r="F75" s="25"/>
      <c r="G75" s="26"/>
      <c r="H75" s="25"/>
      <c r="I75" s="25"/>
    </row>
    <row r="76" ht="16.5" spans="1:15">
      <c r="A76" s="25"/>
      <c r="B76" s="25"/>
      <c r="C76" s="25"/>
      <c r="D76" s="25"/>
      <c r="E76" s="25"/>
      <c r="F76" s="25"/>
      <c r="G76" s="26"/>
      <c r="H76" s="25"/>
      <c r="I76" s="25"/>
    </row>
    <row r="77" ht="16.5" spans="1:15">
      <c r="A77" s="25"/>
      <c r="B77" s="25"/>
      <c r="C77" s="25"/>
      <c r="D77" s="25"/>
      <c r="E77" s="25"/>
      <c r="F77" s="25"/>
      <c r="G77" s="26"/>
      <c r="H77" s="25"/>
      <c r="I77" s="25"/>
    </row>
    <row r="78" ht="16.5" spans="1:15">
      <c r="A78" s="25"/>
      <c r="B78" s="25"/>
      <c r="C78" s="25"/>
      <c r="D78" s="25"/>
      <c r="E78" s="25"/>
      <c r="F78" s="25"/>
      <c r="G78" s="26"/>
      <c r="H78" s="25"/>
      <c r="I78" s="25"/>
    </row>
    <row r="79" ht="27.5" spans="1:15">
      <c r="A79" s="28" t="s">
        <v>51</v>
      </c>
      <c r="B79" s="29"/>
      <c r="C79" s="29"/>
      <c r="D79" s="29"/>
      <c r="E79" s="29"/>
      <c r="F79" s="29"/>
      <c r="G79" s="29"/>
      <c r="H79" s="29"/>
      <c r="I79" s="29"/>
      <c r="J79" s="29"/>
    </row>
    <row r="80" ht="14.5" spans="1:15">
      <c r="A80" s="30" t="s">
        <v>52</v>
      </c>
      <c r="B80" s="30" t="s">
        <v>53</v>
      </c>
      <c r="C80" s="30" t="s">
        <v>54</v>
      </c>
      <c r="D80" s="31" t="s">
        <v>55</v>
      </c>
      <c r="E80" s="30" t="s">
        <v>56</v>
      </c>
      <c r="F80" s="32" t="s">
        <v>57</v>
      </c>
      <c r="G80" s="30" t="s">
        <v>58</v>
      </c>
      <c r="H80" s="30" t="s">
        <v>59</v>
      </c>
      <c r="I80" s="31" t="s">
        <v>60</v>
      </c>
      <c r="J80" s="30" t="s">
        <v>61</v>
      </c>
    </row>
    <row r="81" ht="28.5" spans="1:15">
      <c r="A81" s="30"/>
      <c r="B81" s="30"/>
      <c r="C81" s="30"/>
      <c r="D81" s="33" t="s">
        <v>62</v>
      </c>
      <c r="E81" s="30"/>
      <c r="F81" s="34" t="s">
        <v>63</v>
      </c>
      <c r="G81" s="30"/>
      <c r="H81" s="30"/>
      <c r="I81" s="35" t="s">
        <v>64</v>
      </c>
      <c r="J81" s="30"/>
    </row>
    <row r="82" spans="1:15">
      <c r="A82" s="36">
        <v>1</v>
      </c>
      <c r="B82" s="37">
        <v>45960</v>
      </c>
      <c r="C82" s="38" t="s">
        <v>65</v>
      </c>
      <c r="D82" s="38" t="s">
        <v>66</v>
      </c>
      <c r="E82" s="39" t="s">
        <v>67</v>
      </c>
      <c r="F82" s="39"/>
      <c r="G82" s="39" t="s">
        <v>68</v>
      </c>
      <c r="H82" s="39">
        <v>8160</v>
      </c>
      <c r="I82" s="40">
        <f>2049.79+960</f>
        <v>3009.79</v>
      </c>
      <c r="J82" s="38" t="s">
        <v>69</v>
      </c>
      <c r="K82" s="41" t="s">
        <v>70</v>
      </c>
      <c r="O82" s="1"/>
    </row>
    <row r="83" spans="1:15">
      <c r="A83" s="42"/>
      <c r="B83" s="43"/>
      <c r="C83" s="44"/>
      <c r="D83" s="44"/>
      <c r="E83" s="45" t="s">
        <v>71</v>
      </c>
      <c r="F83" s="45"/>
      <c r="G83" s="45" t="s">
        <v>68</v>
      </c>
      <c r="H83" s="45">
        <v>4000</v>
      </c>
      <c r="I83" s="46"/>
      <c r="J83" s="44"/>
      <c r="K83" s="41"/>
      <c r="O83" s="1"/>
    </row>
    <row r="84" spans="1:15">
      <c r="A84" s="36">
        <v>1</v>
      </c>
      <c r="B84" s="37">
        <v>45960</v>
      </c>
      <c r="C84" s="38" t="s">
        <v>65</v>
      </c>
      <c r="D84" s="38" t="s">
        <v>66</v>
      </c>
      <c r="E84" s="39" t="s">
        <v>67</v>
      </c>
      <c r="F84" s="39"/>
      <c r="G84" s="45" t="s">
        <v>68</v>
      </c>
      <c r="H84" s="39">
        <v>24000</v>
      </c>
      <c r="I84" s="40">
        <f>6028.8+20672+1440</f>
        <v>28140.8</v>
      </c>
      <c r="J84" s="38" t="s">
        <v>72</v>
      </c>
      <c r="K84" s="41"/>
      <c r="O84" s="1"/>
    </row>
    <row r="85" spans="1:15">
      <c r="A85" s="47"/>
      <c r="B85" s="48"/>
      <c r="C85" s="49"/>
      <c r="D85" s="49"/>
      <c r="E85" s="39" t="s">
        <v>67</v>
      </c>
      <c r="F85" s="45"/>
      <c r="G85" s="45" t="s">
        <v>68</v>
      </c>
      <c r="H85" s="45">
        <v>24320</v>
      </c>
      <c r="I85" s="50"/>
      <c r="J85" s="49"/>
      <c r="K85" s="41"/>
      <c r="O85" s="1"/>
    </row>
    <row r="86" spans="1:15">
      <c r="A86" s="42"/>
      <c r="B86" s="43"/>
      <c r="C86" s="44"/>
      <c r="D86" s="44"/>
      <c r="E86" s="45" t="s">
        <v>71</v>
      </c>
      <c r="F86" s="45"/>
      <c r="G86" s="45" t="s">
        <v>68</v>
      </c>
      <c r="H86" s="45">
        <v>6000</v>
      </c>
      <c r="I86" s="46"/>
      <c r="J86" s="44"/>
      <c r="K86" s="41"/>
      <c r="L86" s="3" t="s">
        <v>73</v>
      </c>
      <c r="M86" s="3" t="s">
        <v>74</v>
      </c>
      <c r="N86" s="3" t="s">
        <v>75</v>
      </c>
      <c r="O86" s="1"/>
    </row>
    <row r="87" ht="28" spans="1:15">
      <c r="A87" s="36">
        <v>1</v>
      </c>
      <c r="B87" s="37">
        <v>45960</v>
      </c>
      <c r="C87" s="38" t="s">
        <v>65</v>
      </c>
      <c r="D87" s="38" t="s">
        <v>66</v>
      </c>
      <c r="E87" s="39" t="s">
        <v>71</v>
      </c>
      <c r="F87" s="39"/>
      <c r="G87" s="39" t="s">
        <v>68</v>
      </c>
      <c r="H87" s="39">
        <v>10000</v>
      </c>
      <c r="I87" s="40">
        <v>2400</v>
      </c>
      <c r="J87" s="38" t="s">
        <v>76</v>
      </c>
      <c r="K87" s="41"/>
      <c r="L87" s="3">
        <v>80794.6</v>
      </c>
      <c r="M87" s="3">
        <v>80993.99</v>
      </c>
      <c r="N87" s="3">
        <f>M87-L87</f>
        <v>199.389999999999</v>
      </c>
      <c r="O87" s="1"/>
    </row>
    <row r="88" spans="1:15">
      <c r="A88" s="36">
        <v>1</v>
      </c>
      <c r="B88" s="37">
        <v>45960</v>
      </c>
      <c r="C88" s="38" t="s">
        <v>65</v>
      </c>
      <c r="D88" s="38" t="s">
        <v>66</v>
      </c>
      <c r="E88" s="39" t="s">
        <v>67</v>
      </c>
      <c r="F88" s="39"/>
      <c r="G88" s="45" t="s">
        <v>68</v>
      </c>
      <c r="H88" s="39">
        <v>16000</v>
      </c>
      <c r="I88" s="40">
        <f>4019.2+13736+4800+2120+800</f>
        <v>25475.2</v>
      </c>
      <c r="J88" s="38" t="s">
        <v>77</v>
      </c>
      <c r="K88" s="41"/>
      <c r="O88" s="1"/>
    </row>
    <row r="89" spans="1:15">
      <c r="A89" s="47"/>
      <c r="B89" s="48"/>
      <c r="C89" s="49"/>
      <c r="D89" s="49"/>
      <c r="E89" s="39" t="s">
        <v>67</v>
      </c>
      <c r="F89" s="45"/>
      <c r="G89" s="45" t="s">
        <v>68</v>
      </c>
      <c r="H89" s="45">
        <v>16160</v>
      </c>
      <c r="I89" s="50"/>
      <c r="J89" s="49"/>
      <c r="K89" s="41"/>
      <c r="O89" s="1"/>
    </row>
    <row r="90" spans="1:15">
      <c r="A90" s="47"/>
      <c r="B90" s="48"/>
      <c r="C90" s="49"/>
      <c r="D90" s="49"/>
      <c r="E90" s="45" t="s">
        <v>71</v>
      </c>
      <c r="F90" s="45"/>
      <c r="G90" s="45" t="s">
        <v>68</v>
      </c>
      <c r="H90" s="45">
        <v>20000</v>
      </c>
      <c r="I90" s="50"/>
      <c r="J90" s="49"/>
      <c r="K90" s="41"/>
      <c r="O90" s="1"/>
    </row>
    <row r="91" spans="1:15">
      <c r="A91" s="47"/>
      <c r="B91" s="48"/>
      <c r="C91" s="49"/>
      <c r="D91" s="49"/>
      <c r="E91" s="39" t="s">
        <v>78</v>
      </c>
      <c r="F91" s="45"/>
      <c r="G91" s="45" t="s">
        <v>68</v>
      </c>
      <c r="H91" s="45">
        <v>8000</v>
      </c>
      <c r="I91" s="50"/>
      <c r="J91" s="49"/>
      <c r="K91" s="41"/>
      <c r="O91" s="1"/>
    </row>
    <row r="92" spans="1:15">
      <c r="A92" s="42"/>
      <c r="B92" s="43"/>
      <c r="C92" s="44"/>
      <c r="D92" s="44"/>
      <c r="E92" s="45" t="s">
        <v>79</v>
      </c>
      <c r="F92" s="45"/>
      <c r="G92" s="45" t="s">
        <v>68</v>
      </c>
      <c r="H92" s="45">
        <v>8000</v>
      </c>
      <c r="I92" s="46"/>
      <c r="J92" s="44"/>
      <c r="K92" s="41"/>
      <c r="O92" s="1"/>
    </row>
    <row r="93" spans="1:15">
      <c r="A93" s="36">
        <v>1</v>
      </c>
      <c r="B93" s="37">
        <v>45960</v>
      </c>
      <c r="C93" s="38" t="s">
        <v>65</v>
      </c>
      <c r="D93" s="38" t="s">
        <v>66</v>
      </c>
      <c r="E93" s="39" t="s">
        <v>67</v>
      </c>
      <c r="F93" s="39"/>
      <c r="G93" s="45" t="s">
        <v>68</v>
      </c>
      <c r="H93" s="39">
        <v>6000</v>
      </c>
      <c r="I93" s="40">
        <f>1507.2+5151+1440+10070+3800</f>
        <v>21968.2</v>
      </c>
      <c r="J93" s="38" t="s">
        <v>80</v>
      </c>
      <c r="K93" s="41"/>
      <c r="O93" s="1"/>
    </row>
    <row r="94" spans="1:15">
      <c r="A94" s="47"/>
      <c r="B94" s="48"/>
      <c r="C94" s="49"/>
      <c r="D94" s="49"/>
      <c r="E94" s="39" t="s">
        <v>67</v>
      </c>
      <c r="F94" s="45"/>
      <c r="G94" s="45" t="s">
        <v>68</v>
      </c>
      <c r="H94" s="45">
        <v>6060</v>
      </c>
      <c r="I94" s="50"/>
      <c r="J94" s="49"/>
      <c r="K94" s="41"/>
      <c r="O94" s="1"/>
    </row>
    <row r="95" spans="1:15">
      <c r="A95" s="47"/>
      <c r="B95" s="48"/>
      <c r="C95" s="49"/>
      <c r="D95" s="49"/>
      <c r="E95" s="45" t="s">
        <v>71</v>
      </c>
      <c r="F95" s="45"/>
      <c r="G95" s="45" t="s">
        <v>68</v>
      </c>
      <c r="H95" s="45">
        <v>6000</v>
      </c>
      <c r="I95" s="50"/>
      <c r="J95" s="49"/>
      <c r="K95" s="41"/>
      <c r="O95" s="1"/>
    </row>
    <row r="96" spans="1:15">
      <c r="A96" s="47"/>
      <c r="B96" s="48"/>
      <c r="C96" s="49"/>
      <c r="D96" s="49"/>
      <c r="E96" s="39" t="s">
        <v>78</v>
      </c>
      <c r="F96" s="45"/>
      <c r="G96" s="45" t="s">
        <v>68</v>
      </c>
      <c r="H96" s="45">
        <v>38000</v>
      </c>
      <c r="I96" s="50"/>
      <c r="J96" s="49"/>
      <c r="K96" s="41"/>
      <c r="O96" s="1"/>
    </row>
    <row r="97" spans="1:15">
      <c r="A97" s="42"/>
      <c r="B97" s="43"/>
      <c r="C97" s="44"/>
      <c r="D97" s="44"/>
      <c r="E97" s="45" t="s">
        <v>79</v>
      </c>
      <c r="F97" s="45"/>
      <c r="G97" s="45" t="s">
        <v>68</v>
      </c>
      <c r="H97" s="45">
        <v>38000</v>
      </c>
      <c r="I97" s="46"/>
      <c r="J97" s="44"/>
      <c r="K97" s="41"/>
      <c r="O97" s="1"/>
    </row>
    <row r="98" ht="28" spans="1:15">
      <c r="A98" s="36">
        <v>1</v>
      </c>
      <c r="B98" s="37">
        <v>45960</v>
      </c>
      <c r="C98" s="38" t="s">
        <v>65</v>
      </c>
      <c r="D98" s="38" t="s">
        <v>66</v>
      </c>
      <c r="E98" s="39" t="s">
        <v>67</v>
      </c>
      <c r="F98" s="39"/>
      <c r="G98" s="39" t="s">
        <v>68</v>
      </c>
      <c r="H98" s="39">
        <v>10200</v>
      </c>
      <c r="I98" s="51">
        <v>3221.16</v>
      </c>
      <c r="J98" s="38" t="s">
        <v>69</v>
      </c>
      <c r="K98" s="41" t="s">
        <v>81</v>
      </c>
      <c r="O98" s="1"/>
    </row>
    <row r="99" ht="28" spans="1:15">
      <c r="A99" s="36">
        <v>1</v>
      </c>
      <c r="B99" s="37">
        <v>45960</v>
      </c>
      <c r="C99" s="38" t="s">
        <v>65</v>
      </c>
      <c r="D99" s="38" t="s">
        <v>66</v>
      </c>
      <c r="E99" s="39" t="s">
        <v>71</v>
      </c>
      <c r="F99" s="39"/>
      <c r="G99" s="39" t="s">
        <v>68</v>
      </c>
      <c r="H99" s="39">
        <v>5000</v>
      </c>
      <c r="I99" s="52">
        <v>1200</v>
      </c>
      <c r="J99" s="38" t="s">
        <v>82</v>
      </c>
      <c r="K99" s="41"/>
      <c r="O99" s="1"/>
    </row>
    <row r="100" spans="1:15">
      <c r="A100" s="36">
        <v>1</v>
      </c>
      <c r="B100" s="37">
        <v>45960</v>
      </c>
      <c r="C100" s="38" t="s">
        <v>65</v>
      </c>
      <c r="D100" s="38" t="s">
        <v>66</v>
      </c>
      <c r="E100" s="39" t="s">
        <v>67</v>
      </c>
      <c r="F100" s="39"/>
      <c r="G100" s="45" t="s">
        <v>68</v>
      </c>
      <c r="H100" s="39">
        <v>32000</v>
      </c>
      <c r="I100" s="40">
        <f>10105.6+27642+4080</f>
        <v>41827.6</v>
      </c>
      <c r="J100" s="38" t="s">
        <v>72</v>
      </c>
      <c r="K100" s="41"/>
      <c r="O100" s="1"/>
    </row>
    <row r="101" spans="1:15">
      <c r="A101" s="47"/>
      <c r="B101" s="48"/>
      <c r="C101" s="49"/>
      <c r="D101" s="49"/>
      <c r="E101" s="39" t="s">
        <v>67</v>
      </c>
      <c r="F101" s="45"/>
      <c r="G101" s="45" t="s">
        <v>68</v>
      </c>
      <c r="H101" s="45">
        <v>32520</v>
      </c>
      <c r="I101" s="50"/>
      <c r="J101" s="49"/>
      <c r="K101" s="41"/>
      <c r="O101" s="1"/>
    </row>
    <row r="102" spans="1:15">
      <c r="A102" s="42"/>
      <c r="B102" s="43"/>
      <c r="C102" s="44"/>
      <c r="D102" s="44"/>
      <c r="E102" s="45" t="s">
        <v>71</v>
      </c>
      <c r="F102" s="45"/>
      <c r="G102" s="45" t="s">
        <v>68</v>
      </c>
      <c r="H102" s="45">
        <v>17000</v>
      </c>
      <c r="I102" s="46"/>
      <c r="J102" s="44"/>
      <c r="K102" s="41"/>
      <c r="L102" s="3" t="s">
        <v>73</v>
      </c>
      <c r="M102" s="3" t="s">
        <v>74</v>
      </c>
      <c r="N102" s="3" t="s">
        <v>75</v>
      </c>
      <c r="O102" s="1"/>
    </row>
    <row r="103" ht="28" spans="1:15">
      <c r="A103" s="36">
        <v>1</v>
      </c>
      <c r="B103" s="37">
        <v>45960</v>
      </c>
      <c r="C103" s="38" t="s">
        <v>65</v>
      </c>
      <c r="D103" s="38" t="s">
        <v>66</v>
      </c>
      <c r="E103" s="39" t="s">
        <v>71</v>
      </c>
      <c r="F103" s="39"/>
      <c r="G103" s="39" t="s">
        <v>68</v>
      </c>
      <c r="H103" s="39">
        <v>10000</v>
      </c>
      <c r="I103" s="52">
        <v>2400</v>
      </c>
      <c r="J103" s="38" t="s">
        <v>76</v>
      </c>
      <c r="K103" s="41"/>
      <c r="L103" s="3">
        <v>60837.68</v>
      </c>
      <c r="M103" s="3">
        <v>61036.152</v>
      </c>
      <c r="N103" s="3">
        <f>M103-L103</f>
        <v>198.472000000002</v>
      </c>
      <c r="O103" s="1"/>
    </row>
    <row r="104" spans="1:15">
      <c r="A104" s="36">
        <v>1</v>
      </c>
      <c r="B104" s="37">
        <v>45960</v>
      </c>
      <c r="C104" s="38" t="s">
        <v>65</v>
      </c>
      <c r="D104" s="38" t="s">
        <v>66</v>
      </c>
      <c r="E104" s="39" t="s">
        <v>67</v>
      </c>
      <c r="F104" s="39"/>
      <c r="G104" s="45" t="s">
        <v>68</v>
      </c>
      <c r="H104" s="39">
        <v>2240</v>
      </c>
      <c r="I104" s="40">
        <f>707.392+2650+1000</f>
        <v>4357.392</v>
      </c>
      <c r="J104" s="38" t="s">
        <v>77</v>
      </c>
      <c r="K104" s="41"/>
      <c r="O104" s="1"/>
    </row>
    <row r="105" spans="1:15">
      <c r="A105" s="47"/>
      <c r="B105" s="48"/>
      <c r="C105" s="49"/>
      <c r="D105" s="49"/>
      <c r="E105" s="39" t="s">
        <v>78</v>
      </c>
      <c r="F105" s="45"/>
      <c r="G105" s="45" t="s">
        <v>68</v>
      </c>
      <c r="H105" s="45">
        <v>10000</v>
      </c>
      <c r="I105" s="50"/>
      <c r="J105" s="49"/>
      <c r="K105" s="41"/>
      <c r="O105" s="1"/>
    </row>
    <row r="106" spans="1:15">
      <c r="A106" s="42"/>
      <c r="B106" s="43"/>
      <c r="C106" s="44"/>
      <c r="D106" s="44"/>
      <c r="E106" s="45" t="s">
        <v>79</v>
      </c>
      <c r="F106" s="45"/>
      <c r="G106" s="45" t="s">
        <v>68</v>
      </c>
      <c r="H106" s="45">
        <v>10000</v>
      </c>
      <c r="I106" s="46"/>
      <c r="J106" s="44"/>
      <c r="K106" s="41"/>
      <c r="O106" s="1"/>
    </row>
    <row r="107" spans="1:15">
      <c r="A107" s="36">
        <v>1</v>
      </c>
      <c r="B107" s="37">
        <v>45960</v>
      </c>
      <c r="C107" s="38" t="s">
        <v>65</v>
      </c>
      <c r="D107" s="38" t="s">
        <v>66</v>
      </c>
      <c r="E107" s="39" t="s">
        <v>78</v>
      </c>
      <c r="F107" s="39"/>
      <c r="G107" s="39" t="s">
        <v>68</v>
      </c>
      <c r="H107" s="39">
        <v>22000</v>
      </c>
      <c r="I107" s="40">
        <f>5830+2200</f>
        <v>8030</v>
      </c>
      <c r="J107" s="38" t="s">
        <v>80</v>
      </c>
      <c r="K107" s="41"/>
      <c r="O107" s="1"/>
    </row>
    <row r="108" spans="1:15">
      <c r="A108" s="42"/>
      <c r="B108" s="43"/>
      <c r="C108" s="44"/>
      <c r="D108" s="44"/>
      <c r="E108" s="45" t="s">
        <v>79</v>
      </c>
      <c r="F108" s="45"/>
      <c r="G108" s="45" t="s">
        <v>68</v>
      </c>
      <c r="H108" s="45">
        <v>22000</v>
      </c>
      <c r="I108" s="46"/>
      <c r="J108" s="44"/>
      <c r="K108" s="41"/>
      <c r="O108" s="1"/>
    </row>
  </sheetData>
  <autoFilter xmlns:etc="http://www.wps.cn/officeDocument/2017/etCustomData" ref="A1:I74" etc:filterBottomFollowUsedRange="0">
    <extLst/>
  </autoFilter>
  <mergeCells count="88">
    <mergeCell ref="A1:I1"/>
    <mergeCell ref="A79:J79"/>
    <mergeCell ref="A4:A14"/>
    <mergeCell ref="A15:A27"/>
    <mergeCell ref="A28:A36"/>
    <mergeCell ref="A37:A43"/>
    <mergeCell ref="A44:A54"/>
    <mergeCell ref="A55:A66"/>
    <mergeCell ref="A67:A73"/>
    <mergeCell ref="A80:A81"/>
    <mergeCell ref="A82:A83"/>
    <mergeCell ref="A84:A86"/>
    <mergeCell ref="A88:A92"/>
    <mergeCell ref="A93:A97"/>
    <mergeCell ref="A100:A102"/>
    <mergeCell ref="A104:A106"/>
    <mergeCell ref="A107:A108"/>
    <mergeCell ref="B4:B14"/>
    <mergeCell ref="B15:B27"/>
    <mergeCell ref="B28:B36"/>
    <mergeCell ref="B37:B43"/>
    <mergeCell ref="B44:B54"/>
    <mergeCell ref="B55:B66"/>
    <mergeCell ref="B67:B73"/>
    <mergeCell ref="B80:B81"/>
    <mergeCell ref="B82:B83"/>
    <mergeCell ref="B84:B86"/>
    <mergeCell ref="B88:B92"/>
    <mergeCell ref="B93:B97"/>
    <mergeCell ref="B100:B102"/>
    <mergeCell ref="B104:B106"/>
    <mergeCell ref="B107:B108"/>
    <mergeCell ref="C4:C14"/>
    <mergeCell ref="C15:C27"/>
    <mergeCell ref="C28:C36"/>
    <mergeCell ref="C37:C43"/>
    <mergeCell ref="C44:C54"/>
    <mergeCell ref="C55:C66"/>
    <mergeCell ref="C67:C73"/>
    <mergeCell ref="C80:C81"/>
    <mergeCell ref="C82:C83"/>
    <mergeCell ref="C84:C86"/>
    <mergeCell ref="C88:C92"/>
    <mergeCell ref="C93:C97"/>
    <mergeCell ref="C100:C102"/>
    <mergeCell ref="C104:C106"/>
    <mergeCell ref="C107:C108"/>
    <mergeCell ref="D4:D14"/>
    <mergeCell ref="D15:D27"/>
    <mergeCell ref="D28:D36"/>
    <mergeCell ref="D37:D43"/>
    <mergeCell ref="D44:D54"/>
    <mergeCell ref="D55:D66"/>
    <mergeCell ref="D67:D73"/>
    <mergeCell ref="D82:D83"/>
    <mergeCell ref="D84:D86"/>
    <mergeCell ref="D88:D92"/>
    <mergeCell ref="D93:D97"/>
    <mergeCell ref="D100:D102"/>
    <mergeCell ref="D104:D106"/>
    <mergeCell ref="D107:D108"/>
    <mergeCell ref="E4:E14"/>
    <mergeCell ref="E15:E27"/>
    <mergeCell ref="E28:E36"/>
    <mergeCell ref="E37:E43"/>
    <mergeCell ref="E44:E54"/>
    <mergeCell ref="E55:E66"/>
    <mergeCell ref="E67:E73"/>
    <mergeCell ref="E80:E81"/>
    <mergeCell ref="G80:G81"/>
    <mergeCell ref="H80:H81"/>
    <mergeCell ref="I82:I83"/>
    <mergeCell ref="I84:I86"/>
    <mergeCell ref="I88:I92"/>
    <mergeCell ref="I93:I97"/>
    <mergeCell ref="I100:I102"/>
    <mergeCell ref="I104:I106"/>
    <mergeCell ref="I107:I108"/>
    <mergeCell ref="J80:J81"/>
    <mergeCell ref="J82:J83"/>
    <mergeCell ref="J84:J86"/>
    <mergeCell ref="J88:J92"/>
    <mergeCell ref="J93:J97"/>
    <mergeCell ref="J100:J102"/>
    <mergeCell ref="J104:J106"/>
    <mergeCell ref="J107:J108"/>
    <mergeCell ref="K82:K97"/>
    <mergeCell ref="K98:K10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2025-10-31T08:14:59Z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884B07814F664AC4BB775C1F942BB923_13</vt:lpwstr>
  </property>
</Properties>
</file>