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'国内做货-人民币'!$B$1:$I$28</definedName>
    <definedName name="_xlnm._FilterDatabase" localSheetId="1" hidden="1">'国外做货-美金'!$B$1:$I$60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<sst xmlns="http://schemas.openxmlformats.org/spreadsheetml/2006/main" count="163" uniqueCount="79">
  <si>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</si>
  <si>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</si>
  <si>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</si>
  <si>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</si>
  <si>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</si>
  <si>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</si>
  <si>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</si>
  <si>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</si>
  <si>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</si>
  <si>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</si>
  <si>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88350</t>
  </si>
  <si>
    <t>RRNBSK732
工厂：星之浩</t>
  </si>
  <si>
    <t xml:space="preserve">6084-707-800 FLORIDA
Made in China 女下装裙子
加单2 </t>
  </si>
  <si>
    <t>白色吊牌HPBCRFI001-60*95mm-RFID LOGO</t>
  </si>
  <si>
    <t>黑色 吊绳 MRBCGEN004-320*1.5mm</t>
  </si>
  <si>
    <t>白色缎带洗标CLBCGEN003*5页-60*25mm（加页码）</t>
  </si>
  <si>
    <t>白色缎带空白标 BKKBXM24002（60*25mm）</t>
  </si>
  <si>
    <t>白色RFID织标WLBCRFI013-65*19mm</t>
  </si>
  <si>
    <t>89002</t>
  </si>
  <si>
    <t>RRNBSK747
工厂：顺成</t>
  </si>
  <si>
    <t>RAVEN 5155-742-889
Made in China 女下装裤子</t>
  </si>
  <si>
    <t>白色缎带洗标CLBCGEN003*4页-60*25mm（加页码）</t>
  </si>
  <si>
    <t>白色RFID织标WLBCRFI011-85*20mm（+3%）</t>
  </si>
  <si>
    <t>89656</t>
  </si>
  <si>
    <t>RRNBSK774
工厂：星之浩</t>
  </si>
  <si>
    <t>6084-707-800/812 FLORIDA
Made in China 女下装裙子
加单3</t>
  </si>
  <si>
    <t>白色RFID织标WLBCRFI013-65*19mm（+3%）</t>
  </si>
  <si>
    <t>RRNBSK789
工厂：顺成</t>
  </si>
  <si>
    <t>RAVEN 5155-742-889
Made in China 女下装裤子
加单1</t>
  </si>
  <si>
    <t>RRNBSK800
工厂：星之浩</t>
  </si>
  <si>
    <t>6084-707-800 FLORIDA
Made in China 女下装裙子
加单2  补单</t>
  </si>
  <si>
    <t>开票到杭州睿宁 一行开一张</t>
  </si>
  <si>
    <t>合同号</t>
  </si>
  <si>
    <t>开票品名</t>
  </si>
  <si>
    <t>开票数量</t>
  </si>
  <si>
    <t>开票单位</t>
  </si>
  <si>
    <t>金额</t>
  </si>
  <si>
    <t>备注</t>
  </si>
  <si>
    <t>SP240</t>
  </si>
  <si>
    <t>机织标签</t>
  </si>
  <si>
    <t>个</t>
  </si>
  <si>
    <t>SP240 BUNUELO 5104</t>
  </si>
  <si>
    <t>BZ093</t>
  </si>
  <si>
    <t>吊牌</t>
  </si>
  <si>
    <t>BZ093 4020/923</t>
  </si>
  <si>
    <t/>
  </si>
  <si>
    <t>总计开</t>
  </si>
  <si>
    <t>多开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</si>
  <si>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</si>
  <si>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88427</t>
  </si>
  <si>
    <t>RRNBSK743
工厂：三兴</t>
  </si>
  <si>
    <t>RAVEN 5155-741 -800
Made in Cambodia 女下装裤子
加单1</t>
  </si>
  <si>
    <t>RRNBSK745
工厂：乐维斯</t>
  </si>
  <si>
    <t>BUNUELO  5104-741-700
Made in Cambodia 女士长裤
翻单10</t>
  </si>
  <si>
    <t>白色缎带洗标CLBCGEN003*4页-60*25mm</t>
  </si>
  <si>
    <t>白色缎带芯片洗标CLBCRFI001-60*25mm（+3%）</t>
  </si>
  <si>
    <t>白色织标WLBCGEN017（05B）-65*20mm</t>
  </si>
  <si>
    <t>88980/88982</t>
  </si>
  <si>
    <t>RRNBSK752
工厂：金太阳/三兴</t>
  </si>
  <si>
    <t>5112-741-802  MALAGA
Made in Cambodia 女下装裤子
加单6</t>
  </si>
  <si>
    <t>腰卡BOOTCUT（BKYK25001）-88*82mm</t>
  </si>
  <si>
    <t>白色RFID织标WLBCRFI013-65*20mm（+3%）</t>
  </si>
  <si>
    <t>RRNBSK765
工厂：欧莱发</t>
  </si>
  <si>
    <t>BUNUELO  5104-777-122
Made in Cambodia 女士长裤</t>
  </si>
  <si>
    <t>RRNBSK771
工厂：金太阳</t>
  </si>
  <si>
    <t>RAVEN 5155-741 -800
Made in Cambodia 女下装裤子
补单</t>
  </si>
  <si>
    <t>89643/配比
89640/配比
89649配比
89642/89639/
89647/</t>
  </si>
  <si>
    <t>RRNBSK772
工厂：乐维斯</t>
  </si>
  <si>
    <t>BUNUELO  5104-741-700/800/812
Made in Cambodia 女士长裤
翻单11</t>
  </si>
  <si>
    <t xml:space="preserve">配比装胶带贴纸  BKSKR24014   </t>
  </si>
  <si>
    <t>89631</t>
  </si>
  <si>
    <t>RRNBSK775
工厂：金太阳</t>
  </si>
  <si>
    <t>5112-741-800  MALAGA
Made in Cambodia 女下装裤子
加单7</t>
  </si>
  <si>
    <t>RRNBSK786
工厂：金太阳</t>
  </si>
  <si>
    <t>5112-741-800  MALAGA
Made in Cambodia 女下装裤子
补单10</t>
  </si>
  <si>
    <t>RRNBSK799
工厂：歆玥</t>
  </si>
  <si>
    <t>RAVEN 5155-741 -800
Made in Cambodia 女下装裤子
补单2</t>
  </si>
  <si>
    <t>RRNBSK812
工厂：歆玥</t>
  </si>
  <si>
    <t>RAVEN 5155-741 -800
Made in Cambodia 女下装裤子
补单3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</si>
</sst>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\$#,##0.00;\-\$#,##0.00"/>
    <numFmt numFmtId="180" formatCode="\$#,##0.0000_);[Red]\(\$#,##0.0000\)"/>
    <numFmt numFmtId="181" formatCode="\$#,##0.000_);[Red]\(\$#,##0.000\)"/>
    <numFmt numFmtId="182" formatCode="\$#,##0.000;\-\$#,##0.000"/>
    <numFmt numFmtId="183" formatCode="0_ "/>
    <numFmt numFmtId="184" formatCode="&quot;￥&quot;#,##0.000_);[Red]\(&quot;￥&quot;#,##0.000\)"/>
    <numFmt numFmtId="185" formatCode="&quot;￥&quot;#,##0.00_);[Red]\(&quot;￥&quot;#,##0.00\)"/>
    <numFmt numFmtId="186" formatCode="0.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horizontal="center"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6" fontId="5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6" fontId="5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184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4" fontId="1" fillId="0" borderId="2" xfId="0" applyNumberFormat="1" applyFont="1" applyFill="1" applyBorder="1" applyAlignment="1">
      <alignment horizontal="center" vertical="center"/>
    </xf>
    <xf numFmtId="185" fontId="1" fillId="0" borderId="3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4" fontId="5" fillId="0" borderId="4" xfId="0" applyNumberFormat="1" applyFont="1" applyFill="1" applyBorder="1" applyAlignment="1">
      <alignment horizontal="center" vertical="center"/>
    </xf>
    <xf numFmtId="185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186" fontId="0" fillId="0" borderId="0" xfId="0" applyNumberFormat="1" applyFill="1">
      <alignment vertical="center"/>
    </xf>
    <xf numFmtId="0" fontId="0" fillId="0" borderId="0" xfId="0" applyFill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40</xdr:row>
      <xdr:rowOff>175260</xdr:rowOff>
    </xdr:from>
    <xdr:to>
      <xdr:col>8</xdr:col>
      <xdr:colOff>810895</xdr:colOff>
      <xdr:row>46</xdr:row>
      <xdr:rowOff>32385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95260"/>
          <a:ext cx="1288034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85" zoomScaleNormal="85" workbookViewId="0">
      <pane ySplit="2" topLeftCell="A12" activePane="bottomLeft" state="frozen"/>
      <selection/>
      <selection pane="bottomLeft" activeCell="M32" sqref="M32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6181818181818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36" customWidth="1"/>
    <col min="9" max="9" width="14.9090909090909" style="37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38"/>
      <c r="I1" s="39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40" t="s">
        <v>8</v>
      </c>
      <c r="I2" s="41" t="s">
        <v>9</v>
      </c>
    </row>
    <row r="3" customHeight="1" spans="1:9">
      <c r="A3" s="11">
        <v>45890</v>
      </c>
      <c r="B3" s="12">
        <v>45897</v>
      </c>
      <c r="C3" s="13" t="s">
        <v>10</v>
      </c>
      <c r="D3" s="14" t="s">
        <v>11</v>
      </c>
      <c r="E3" s="15" t="s">
        <v>12</v>
      </c>
      <c r="F3" s="15" t="s">
        <v>13</v>
      </c>
      <c r="G3" s="16">
        <v>20000</v>
      </c>
      <c r="H3" s="42">
        <v>0.35</v>
      </c>
      <c r="I3" s="43">
        <f t="shared" ref="I3:I27" si="0">G3*H3</f>
        <v>7000</v>
      </c>
    </row>
    <row r="4" customHeight="1" spans="1:9">
      <c r="A4" s="11"/>
      <c r="B4" s="22"/>
      <c r="C4" s="20"/>
      <c r="D4" s="21"/>
      <c r="E4" s="15"/>
      <c r="F4" s="16" t="s">
        <v>14</v>
      </c>
      <c r="G4" s="16">
        <v>20000</v>
      </c>
      <c r="H4" s="42"/>
      <c r="I4" s="43">
        <f t="shared" si="0"/>
        <v>0</v>
      </c>
    </row>
    <row r="5" customHeight="1" spans="1:9">
      <c r="A5" s="11"/>
      <c r="B5" s="19">
        <v>45896</v>
      </c>
      <c r="C5" s="20"/>
      <c r="D5" s="21"/>
      <c r="E5" s="15"/>
      <c r="F5" s="16" t="s">
        <v>15</v>
      </c>
      <c r="G5" s="16">
        <f>20000*5</f>
        <v>100000</v>
      </c>
      <c r="H5" s="42">
        <v>0.042</v>
      </c>
      <c r="I5" s="43">
        <f t="shared" si="0"/>
        <v>4200</v>
      </c>
    </row>
    <row r="6" customHeight="1" spans="1:9">
      <c r="A6" s="11"/>
      <c r="B6" s="19"/>
      <c r="C6" s="20"/>
      <c r="D6" s="21"/>
      <c r="E6" s="15"/>
      <c r="F6" s="16" t="s">
        <v>16</v>
      </c>
      <c r="G6" s="16">
        <v>20000</v>
      </c>
      <c r="H6" s="42">
        <v>0.027</v>
      </c>
      <c r="I6" s="43">
        <f t="shared" si="0"/>
        <v>540</v>
      </c>
    </row>
    <row r="7" customHeight="1" spans="1:9">
      <c r="A7" s="11"/>
      <c r="B7" s="19"/>
      <c r="C7" s="20"/>
      <c r="D7" s="21"/>
      <c r="E7" s="15"/>
      <c r="F7" s="15" t="s">
        <v>17</v>
      </c>
      <c r="G7" s="16">
        <v>7134</v>
      </c>
      <c r="H7" s="42">
        <v>0.85</v>
      </c>
      <c r="I7" s="43">
        <f t="shared" si="0"/>
        <v>6063.9</v>
      </c>
    </row>
    <row r="8" customHeight="1" spans="1:9">
      <c r="A8" s="11">
        <v>45897</v>
      </c>
      <c r="B8" s="11">
        <v>45921</v>
      </c>
      <c r="C8" s="13" t="s">
        <v>18</v>
      </c>
      <c r="D8" s="14" t="s">
        <v>19</v>
      </c>
      <c r="E8" s="15" t="s">
        <v>20</v>
      </c>
      <c r="F8" s="15" t="s">
        <v>13</v>
      </c>
      <c r="G8" s="16">
        <v>5000</v>
      </c>
      <c r="H8" s="42">
        <v>0.35</v>
      </c>
      <c r="I8" s="43">
        <f t="shared" si="0"/>
        <v>1750</v>
      </c>
    </row>
    <row r="9" customHeight="1" spans="1:9">
      <c r="A9" s="11"/>
      <c r="B9" s="11"/>
      <c r="C9" s="20"/>
      <c r="D9" s="21"/>
      <c r="E9" s="15"/>
      <c r="F9" s="16" t="s">
        <v>14</v>
      </c>
      <c r="G9" s="16">
        <v>5000</v>
      </c>
      <c r="H9" s="42"/>
      <c r="I9" s="43">
        <f t="shared" si="0"/>
        <v>0</v>
      </c>
    </row>
    <row r="10" customHeight="1" spans="1:9">
      <c r="A10" s="11"/>
      <c r="B10" s="12">
        <v>45899</v>
      </c>
      <c r="C10" s="20"/>
      <c r="D10" s="21"/>
      <c r="E10" s="15"/>
      <c r="F10" s="16" t="s">
        <v>21</v>
      </c>
      <c r="G10" s="16">
        <f>5000*4</f>
        <v>20000</v>
      </c>
      <c r="H10" s="42">
        <v>0.042</v>
      </c>
      <c r="I10" s="43">
        <f t="shared" si="0"/>
        <v>840</v>
      </c>
    </row>
    <row r="11" customHeight="1" spans="1:9">
      <c r="A11" s="11"/>
      <c r="B11" s="22"/>
      <c r="C11" s="20"/>
      <c r="D11" s="21"/>
      <c r="E11" s="15"/>
      <c r="F11" s="16" t="s">
        <v>16</v>
      </c>
      <c r="G11" s="16">
        <v>5000</v>
      </c>
      <c r="H11" s="42">
        <v>0.027</v>
      </c>
      <c r="I11" s="43">
        <f t="shared" si="0"/>
        <v>135</v>
      </c>
    </row>
    <row r="12" customHeight="1" spans="1:9">
      <c r="A12" s="11"/>
      <c r="B12" s="11">
        <v>45904</v>
      </c>
      <c r="C12" s="20"/>
      <c r="D12" s="21"/>
      <c r="E12" s="15"/>
      <c r="F12" s="15" t="s">
        <v>22</v>
      </c>
      <c r="G12" s="16">
        <f>5000*1.03</f>
        <v>5150</v>
      </c>
      <c r="H12" s="42">
        <v>0.89</v>
      </c>
      <c r="I12" s="43">
        <f t="shared" si="0"/>
        <v>4583.5</v>
      </c>
    </row>
    <row r="13" customHeight="1" spans="1:9">
      <c r="A13" s="11">
        <v>45904</v>
      </c>
      <c r="B13" s="12">
        <v>45914</v>
      </c>
      <c r="C13" s="13" t="s">
        <v>23</v>
      </c>
      <c r="D13" s="14" t="s">
        <v>24</v>
      </c>
      <c r="E13" s="15" t="s">
        <v>25</v>
      </c>
      <c r="F13" s="15" t="s">
        <v>13</v>
      </c>
      <c r="G13" s="16">
        <v>10000</v>
      </c>
      <c r="H13" s="42">
        <v>0.35</v>
      </c>
      <c r="I13" s="43">
        <f t="shared" si="0"/>
        <v>3500</v>
      </c>
    </row>
    <row r="14" customHeight="1" spans="1:9">
      <c r="A14" s="11"/>
      <c r="B14" s="22"/>
      <c r="C14" s="20"/>
      <c r="D14" s="21"/>
      <c r="E14" s="15"/>
      <c r="F14" s="16" t="s">
        <v>14</v>
      </c>
      <c r="G14" s="16">
        <v>10000</v>
      </c>
      <c r="H14" s="42"/>
      <c r="I14" s="43">
        <f t="shared" si="0"/>
        <v>0</v>
      </c>
    </row>
    <row r="15" customHeight="1" spans="1:9">
      <c r="A15" s="11"/>
      <c r="B15" s="19">
        <v>45908</v>
      </c>
      <c r="C15" s="20"/>
      <c r="D15" s="21"/>
      <c r="E15" s="15"/>
      <c r="F15" s="16" t="s">
        <v>15</v>
      </c>
      <c r="G15" s="16">
        <f>10000*5</f>
        <v>50000</v>
      </c>
      <c r="H15" s="42">
        <v>0.042</v>
      </c>
      <c r="I15" s="43">
        <f t="shared" si="0"/>
        <v>2100</v>
      </c>
    </row>
    <row r="16" customHeight="1" spans="1:9">
      <c r="A16" s="11"/>
      <c r="B16" s="19"/>
      <c r="C16" s="20"/>
      <c r="D16" s="21"/>
      <c r="E16" s="15"/>
      <c r="F16" s="16" t="s">
        <v>16</v>
      </c>
      <c r="G16" s="16">
        <v>10000</v>
      </c>
      <c r="H16" s="42">
        <v>0.027</v>
      </c>
      <c r="I16" s="43">
        <f t="shared" si="0"/>
        <v>270</v>
      </c>
    </row>
    <row r="17" customHeight="1" spans="1:9">
      <c r="A17" s="11"/>
      <c r="B17" s="44">
        <v>45909</v>
      </c>
      <c r="C17" s="20"/>
      <c r="D17" s="21"/>
      <c r="E17" s="15"/>
      <c r="F17" s="15" t="s">
        <v>26</v>
      </c>
      <c r="G17" s="16">
        <v>10300</v>
      </c>
      <c r="H17" s="42">
        <v>0.85</v>
      </c>
      <c r="I17" s="43">
        <f t="shared" si="0"/>
        <v>8755</v>
      </c>
    </row>
    <row r="18" customHeight="1" spans="1:9">
      <c r="A18" s="11">
        <v>45908</v>
      </c>
      <c r="B18" s="11">
        <v>45921</v>
      </c>
      <c r="C18" s="13" t="s">
        <v>18</v>
      </c>
      <c r="D18" s="14" t="s">
        <v>27</v>
      </c>
      <c r="E18" s="15" t="s">
        <v>28</v>
      </c>
      <c r="F18" s="15" t="s">
        <v>13</v>
      </c>
      <c r="G18" s="16">
        <v>5000</v>
      </c>
      <c r="H18" s="42">
        <v>0.35</v>
      </c>
      <c r="I18" s="43">
        <f t="shared" si="0"/>
        <v>1750</v>
      </c>
    </row>
    <row r="19" customHeight="1" spans="1:9">
      <c r="A19" s="11"/>
      <c r="B19" s="11"/>
      <c r="C19" s="20"/>
      <c r="D19" s="21"/>
      <c r="E19" s="15"/>
      <c r="F19" s="16" t="s">
        <v>14</v>
      </c>
      <c r="G19" s="16">
        <v>5000</v>
      </c>
      <c r="H19" s="42"/>
      <c r="I19" s="43">
        <f t="shared" si="0"/>
        <v>0</v>
      </c>
    </row>
    <row r="20" customHeight="1" spans="1:9">
      <c r="A20" s="11"/>
      <c r="B20" s="12">
        <v>45909</v>
      </c>
      <c r="C20" s="20"/>
      <c r="D20" s="21"/>
      <c r="E20" s="15"/>
      <c r="F20" s="16" t="s">
        <v>21</v>
      </c>
      <c r="G20" s="16">
        <f>5000*4</f>
        <v>20000</v>
      </c>
      <c r="H20" s="42">
        <v>0.042</v>
      </c>
      <c r="I20" s="43">
        <f t="shared" si="0"/>
        <v>840</v>
      </c>
    </row>
    <row r="21" customHeight="1" spans="1:9">
      <c r="A21" s="11"/>
      <c r="B21" s="22"/>
      <c r="C21" s="20"/>
      <c r="D21" s="21"/>
      <c r="E21" s="15"/>
      <c r="F21" s="16" t="s">
        <v>16</v>
      </c>
      <c r="G21" s="16">
        <v>5000</v>
      </c>
      <c r="H21" s="42">
        <v>0.027</v>
      </c>
      <c r="I21" s="43">
        <f t="shared" si="0"/>
        <v>135</v>
      </c>
    </row>
    <row r="22" customHeight="1" spans="1:9">
      <c r="A22" s="11"/>
      <c r="B22" s="11">
        <v>45915</v>
      </c>
      <c r="C22" s="20"/>
      <c r="D22" s="21"/>
      <c r="E22" s="15"/>
      <c r="F22" s="15" t="s">
        <v>22</v>
      </c>
      <c r="G22" s="16">
        <f>5000*1.03</f>
        <v>5150</v>
      </c>
      <c r="H22" s="42">
        <v>0.89</v>
      </c>
      <c r="I22" s="43">
        <f t="shared" si="0"/>
        <v>4583.5</v>
      </c>
    </row>
    <row r="23" customHeight="1" spans="1:9">
      <c r="A23" s="11">
        <v>45911</v>
      </c>
      <c r="B23" s="12">
        <v>45918</v>
      </c>
      <c r="C23" s="13" t="s">
        <v>10</v>
      </c>
      <c r="D23" s="14" t="s">
        <v>29</v>
      </c>
      <c r="E23" s="15" t="s">
        <v>30</v>
      </c>
      <c r="F23" s="15" t="s">
        <v>13</v>
      </c>
      <c r="G23" s="16">
        <v>1257</v>
      </c>
      <c r="H23" s="42">
        <v>0.35</v>
      </c>
      <c r="I23" s="43">
        <f t="shared" si="0"/>
        <v>439.95</v>
      </c>
    </row>
    <row r="24" customHeight="1" spans="1:9">
      <c r="A24" s="11"/>
      <c r="B24" s="22"/>
      <c r="C24" s="20"/>
      <c r="D24" s="21"/>
      <c r="E24" s="15"/>
      <c r="F24" s="16" t="s">
        <v>14</v>
      </c>
      <c r="G24" s="16">
        <v>1257</v>
      </c>
      <c r="H24" s="42"/>
      <c r="I24" s="43">
        <f t="shared" si="0"/>
        <v>0</v>
      </c>
    </row>
    <row r="25" customHeight="1" spans="1:9">
      <c r="A25" s="11"/>
      <c r="B25" s="11">
        <v>45913</v>
      </c>
      <c r="C25" s="20"/>
      <c r="D25" s="21"/>
      <c r="E25" s="15"/>
      <c r="F25" s="16" t="s">
        <v>15</v>
      </c>
      <c r="G25" s="16">
        <f>1257*5</f>
        <v>6285</v>
      </c>
      <c r="H25" s="42">
        <v>0.042</v>
      </c>
      <c r="I25" s="43">
        <f t="shared" si="0"/>
        <v>263.97</v>
      </c>
    </row>
    <row r="26" customHeight="1" spans="1:9">
      <c r="A26" s="11"/>
      <c r="B26" s="11"/>
      <c r="C26" s="20"/>
      <c r="D26" s="21"/>
      <c r="E26" s="15"/>
      <c r="F26" s="16" t="s">
        <v>16</v>
      </c>
      <c r="G26" s="16">
        <v>1257</v>
      </c>
      <c r="H26" s="42">
        <v>0.027</v>
      </c>
      <c r="I26" s="43">
        <f t="shared" si="0"/>
        <v>33.939</v>
      </c>
    </row>
    <row r="27" customHeight="1" spans="1:9">
      <c r="A27" s="11"/>
      <c r="B27" s="11"/>
      <c r="C27" s="20"/>
      <c r="D27" s="21"/>
      <c r="E27" s="15"/>
      <c r="F27" s="15" t="s">
        <v>17</v>
      </c>
      <c r="G27" s="16">
        <v>1257</v>
      </c>
      <c r="H27" s="42">
        <v>0.85</v>
      </c>
      <c r="I27" s="43">
        <f t="shared" si="0"/>
        <v>1068.45</v>
      </c>
    </row>
    <row r="28" customHeight="1" spans="1:9">
      <c r="I28" s="37">
        <f>SUM(I3:I27)</f>
        <v>48852.209</v>
      </c>
    </row>
    <row r="33" customHeight="1" spans="1:6">
      <c r="A33" s="1" t="s">
        <v>31</v>
      </c>
    </row>
    <row r="34" customHeight="1" spans="1:6">
      <c r="A34" s="1" t="s">
        <v>32</v>
      </c>
      <c r="B34" s="1" t="s">
        <v>33</v>
      </c>
      <c r="C34" s="1" t="s">
        <v>34</v>
      </c>
      <c r="D34" s="1" t="s">
        <v>35</v>
      </c>
      <c r="E34" s="1" t="s">
        <v>36</v>
      </c>
      <c r="F34" s="1" t="s">
        <v>37</v>
      </c>
    </row>
    <row r="35" customHeight="1" spans="1:6">
      <c r="A35" s="1" t="s">
        <v>38</v>
      </c>
      <c r="B35" s="1" t="s">
        <v>39</v>
      </c>
      <c r="C35" s="1">
        <v>105240</v>
      </c>
      <c r="D35" s="1" t="s">
        <v>40</v>
      </c>
      <c r="E35" s="1">
        <f>8419*6.5</f>
        <v>54723.5</v>
      </c>
      <c r="F35" s="1" t="s">
        <v>41</v>
      </c>
    </row>
    <row r="36" customHeight="1" spans="1:6">
      <c r="A36" s="1" t="s">
        <v>42</v>
      </c>
      <c r="B36" s="1" t="s">
        <v>43</v>
      </c>
      <c r="C36" s="1">
        <v>11400</v>
      </c>
      <c r="D36" s="1" t="s">
        <v>40</v>
      </c>
      <c r="E36" s="1">
        <f>456*6.5</f>
        <v>2964</v>
      </c>
      <c r="F36" s="1" t="s">
        <v>44</v>
      </c>
    </row>
    <row r="37" customHeight="1" spans="1:6">
      <c r="C37" s="46" t="s">
        <v>45</v>
      </c>
    </row>
    <row r="38" customHeight="1" spans="1:6">
      <c r="D38" s="1" t="s">
        <v>46</v>
      </c>
      <c r="E38" s="1">
        <f>SUM(E35:E37)</f>
        <v>57687.5</v>
      </c>
    </row>
    <row r="39" customHeight="1" spans="1:6">
      <c r="D39" s="1" t="s">
        <v>47</v>
      </c>
      <c r="E39" s="45">
        <f>E38-I28</f>
        <v>8835.291</v>
      </c>
    </row>
  </sheetData>
  <autoFilter xmlns:etc="http://www.wps.cn/officeDocument/2017/etCustomData" ref="B1:I28" etc:filterBottomFollowUsedRange="0">
    <extLst/>
  </autoFilter>
  <mergeCells count="36">
    <mergeCell ref="A1:I1"/>
    <mergeCell ref="A3:A7"/>
    <mergeCell ref="A8:A12"/>
    <mergeCell ref="A13:A17"/>
    <mergeCell ref="A18:A22"/>
    <mergeCell ref="A23:A27"/>
    <mergeCell ref="B3:B4"/>
    <mergeCell ref="B5:B7"/>
    <mergeCell ref="B8:B9"/>
    <mergeCell ref="B10:B11"/>
    <mergeCell ref="B13:B14"/>
    <mergeCell ref="B15:B16"/>
    <mergeCell ref="B18:B19"/>
    <mergeCell ref="B20:B21"/>
    <mergeCell ref="B23:B24"/>
    <mergeCell ref="B25:B27"/>
    <mergeCell ref="C3:C7"/>
    <mergeCell ref="C8:C12"/>
    <mergeCell ref="C13:C17"/>
    <mergeCell ref="C18:C22"/>
    <mergeCell ref="C23:C27"/>
    <mergeCell ref="D3:D7"/>
    <mergeCell ref="D8:D12"/>
    <mergeCell ref="D13:D17"/>
    <mergeCell ref="D18:D22"/>
    <mergeCell ref="D23:D27"/>
    <mergeCell ref="E3:E7"/>
    <mergeCell ref="E8:E12"/>
    <mergeCell ref="E13:E17"/>
    <mergeCell ref="E18:E22"/>
    <mergeCell ref="E23:E27"/>
    <mergeCell ref="H3:H4"/>
    <mergeCell ref="H8:H9"/>
    <mergeCell ref="H13:H14"/>
    <mergeCell ref="H18:H19"/>
    <mergeCell ref="H23:H2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zoomScale="85" zoomScaleNormal="85" workbookViewId="0">
      <pane ySplit="2" topLeftCell="A27" activePane="bottomLeft" state="frozen"/>
      <selection/>
      <selection pane="bottomLeft" activeCell="D73" sqref="D73:D7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48</v>
      </c>
    </row>
    <row r="3" customHeight="1" spans="1:9">
      <c r="A3" s="11">
        <v>45896</v>
      </c>
      <c r="B3" s="12">
        <v>45902</v>
      </c>
      <c r="C3" s="13" t="s">
        <v>49</v>
      </c>
      <c r="D3" s="14" t="s">
        <v>50</v>
      </c>
      <c r="E3" s="15" t="s">
        <v>51</v>
      </c>
      <c r="F3" s="15" t="s">
        <v>13</v>
      </c>
      <c r="G3" s="16">
        <v>5000</v>
      </c>
      <c r="H3" s="17">
        <v>0.05</v>
      </c>
      <c r="I3" s="18">
        <f>G3*H3</f>
        <v>250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5000</v>
      </c>
      <c r="H4" s="17"/>
      <c r="I4" s="18">
        <f t="shared" ref="I4:I35" si="0">G4*H4</f>
        <v>0</v>
      </c>
    </row>
    <row r="5" customHeight="1" spans="1:9">
      <c r="A5" s="11"/>
      <c r="B5" s="19"/>
      <c r="C5" s="20"/>
      <c r="D5" s="21"/>
      <c r="E5" s="15"/>
      <c r="F5" s="16" t="s">
        <v>21</v>
      </c>
      <c r="G5" s="16">
        <v>20000</v>
      </c>
      <c r="H5" s="17">
        <v>0.0072</v>
      </c>
      <c r="I5" s="18">
        <f t="shared" si="0"/>
        <v>144</v>
      </c>
    </row>
    <row r="6" customHeight="1" spans="1:9">
      <c r="A6" s="11"/>
      <c r="B6" s="22"/>
      <c r="C6" s="20"/>
      <c r="D6" s="21"/>
      <c r="E6" s="15"/>
      <c r="F6" s="16" t="s">
        <v>16</v>
      </c>
      <c r="G6" s="16">
        <v>5000</v>
      </c>
      <c r="H6" s="17">
        <v>0.0052</v>
      </c>
      <c r="I6" s="18">
        <f t="shared" si="0"/>
        <v>26</v>
      </c>
    </row>
    <row r="7" customHeight="1" spans="1:9">
      <c r="A7" s="11"/>
      <c r="B7" s="11">
        <v>45900</v>
      </c>
      <c r="C7" s="20"/>
      <c r="D7" s="21"/>
      <c r="E7" s="15"/>
      <c r="F7" s="15" t="s">
        <v>22</v>
      </c>
      <c r="G7" s="16">
        <v>5150</v>
      </c>
      <c r="H7" s="17">
        <v>0.16</v>
      </c>
      <c r="I7" s="18">
        <f t="shared" si="0"/>
        <v>824</v>
      </c>
    </row>
    <row r="8" customHeight="1" spans="1:9">
      <c r="A8" s="11">
        <v>45897</v>
      </c>
      <c r="B8" s="23">
        <v>45901</v>
      </c>
      <c r="C8" s="24">
        <v>88888</v>
      </c>
      <c r="D8" s="14" t="s">
        <v>52</v>
      </c>
      <c r="E8" s="15" t="s">
        <v>53</v>
      </c>
      <c r="F8" s="15" t="s">
        <v>13</v>
      </c>
      <c r="G8" s="16">
        <v>5000</v>
      </c>
      <c r="H8" s="25">
        <v>0.04</v>
      </c>
      <c r="I8" s="18">
        <f t="shared" si="0"/>
        <v>200</v>
      </c>
    </row>
    <row r="9" customHeight="1" spans="1:9">
      <c r="A9" s="11"/>
      <c r="B9" s="26"/>
      <c r="C9" s="27"/>
      <c r="D9" s="14"/>
      <c r="E9" s="15"/>
      <c r="F9" s="16" t="s">
        <v>14</v>
      </c>
      <c r="G9" s="16">
        <v>5000</v>
      </c>
      <c r="H9" s="28"/>
      <c r="I9" s="18">
        <f t="shared" si="0"/>
        <v>0</v>
      </c>
    </row>
    <row r="10" customHeight="1" spans="1:9">
      <c r="A10" s="11"/>
      <c r="B10" s="29">
        <v>45901</v>
      </c>
      <c r="C10" s="27"/>
      <c r="D10" s="14"/>
      <c r="E10" s="15"/>
      <c r="F10" s="16" t="s">
        <v>54</v>
      </c>
      <c r="G10" s="16">
        <v>20000</v>
      </c>
      <c r="H10" s="30">
        <v>0.0065</v>
      </c>
      <c r="I10" s="18">
        <f t="shared" si="0"/>
        <v>130</v>
      </c>
    </row>
    <row r="11" customHeight="1" spans="1:9">
      <c r="A11" s="11"/>
      <c r="B11" s="29">
        <v>45901</v>
      </c>
      <c r="C11" s="27"/>
      <c r="D11" s="14"/>
      <c r="E11" s="15"/>
      <c r="F11" s="16" t="s">
        <v>55</v>
      </c>
      <c r="G11" s="16">
        <v>5150</v>
      </c>
      <c r="H11" s="31">
        <v>0.097</v>
      </c>
      <c r="I11" s="18">
        <f t="shared" si="0"/>
        <v>499.55</v>
      </c>
    </row>
    <row r="12" customHeight="1" spans="1:9">
      <c r="A12" s="11"/>
      <c r="B12" s="29">
        <v>45901</v>
      </c>
      <c r="C12" s="27"/>
      <c r="D12" s="14"/>
      <c r="E12" s="15"/>
      <c r="F12" s="15" t="s">
        <v>56</v>
      </c>
      <c r="G12" s="16">
        <v>5000</v>
      </c>
      <c r="H12" s="31">
        <v>0.023</v>
      </c>
      <c r="I12" s="18">
        <f t="shared" si="0"/>
        <v>115</v>
      </c>
    </row>
    <row r="13" customHeight="1" spans="1:9">
      <c r="A13" s="11">
        <v>45897</v>
      </c>
      <c r="B13" s="11">
        <v>45904</v>
      </c>
      <c r="C13" s="13" t="s">
        <v>57</v>
      </c>
      <c r="D13" s="14" t="s">
        <v>58</v>
      </c>
      <c r="E13" s="15" t="s">
        <v>59</v>
      </c>
      <c r="F13" s="15" t="s">
        <v>13</v>
      </c>
      <c r="G13" s="16">
        <v>10000</v>
      </c>
      <c r="H13" s="17">
        <v>0.04</v>
      </c>
      <c r="I13" s="18">
        <f t="shared" si="0"/>
        <v>400</v>
      </c>
    </row>
    <row r="14" customHeight="1" spans="1:9">
      <c r="A14" s="11"/>
      <c r="B14" s="11"/>
      <c r="C14" s="20"/>
      <c r="D14" s="21"/>
      <c r="E14" s="15"/>
      <c r="F14" s="16" t="s">
        <v>14</v>
      </c>
      <c r="G14" s="16">
        <v>10000</v>
      </c>
      <c r="H14" s="17"/>
      <c r="I14" s="18">
        <f t="shared" si="0"/>
        <v>0</v>
      </c>
    </row>
    <row r="15" customHeight="1" spans="1:9">
      <c r="A15" s="11"/>
      <c r="B15" s="11"/>
      <c r="C15" s="20"/>
      <c r="D15" s="21"/>
      <c r="E15" s="15"/>
      <c r="F15" s="16" t="s">
        <v>60</v>
      </c>
      <c r="G15" s="16">
        <v>10000</v>
      </c>
      <c r="H15" s="17">
        <v>0.0282</v>
      </c>
      <c r="I15" s="18">
        <f t="shared" si="0"/>
        <v>282</v>
      </c>
    </row>
    <row r="16" customHeight="1" spans="1:9">
      <c r="A16" s="11"/>
      <c r="B16" s="12">
        <v>45910</v>
      </c>
      <c r="C16" s="20"/>
      <c r="D16" s="21"/>
      <c r="E16" s="15"/>
      <c r="F16" s="15" t="s">
        <v>13</v>
      </c>
      <c r="G16" s="16">
        <v>5000</v>
      </c>
      <c r="H16" s="17">
        <v>0.04</v>
      </c>
      <c r="I16" s="18">
        <f t="shared" si="0"/>
        <v>200</v>
      </c>
    </row>
    <row r="17" customHeight="1" spans="1:9">
      <c r="A17" s="11"/>
      <c r="B17" s="19"/>
      <c r="C17" s="20"/>
      <c r="D17" s="21"/>
      <c r="E17" s="15"/>
      <c r="F17" s="16" t="s">
        <v>14</v>
      </c>
      <c r="G17" s="16">
        <v>5000</v>
      </c>
      <c r="H17" s="17"/>
      <c r="I17" s="18">
        <f t="shared" si="0"/>
        <v>0</v>
      </c>
    </row>
    <row r="18" customHeight="1" spans="1:9">
      <c r="A18" s="11"/>
      <c r="B18" s="22"/>
      <c r="C18" s="20"/>
      <c r="D18" s="21"/>
      <c r="E18" s="15"/>
      <c r="F18" s="16" t="s">
        <v>60</v>
      </c>
      <c r="G18" s="16">
        <v>5000</v>
      </c>
      <c r="H18" s="17">
        <v>0.0282</v>
      </c>
      <c r="I18" s="18">
        <f t="shared" si="0"/>
        <v>141</v>
      </c>
    </row>
    <row r="19" customHeight="1" spans="1:9">
      <c r="A19" s="11"/>
      <c r="B19" s="11">
        <v>45902</v>
      </c>
      <c r="C19" s="20"/>
      <c r="D19" s="21"/>
      <c r="E19" s="15"/>
      <c r="F19" s="16" t="s">
        <v>21</v>
      </c>
      <c r="G19" s="16">
        <v>60000</v>
      </c>
      <c r="H19" s="17">
        <v>0.0065</v>
      </c>
      <c r="I19" s="18">
        <f t="shared" si="0"/>
        <v>390</v>
      </c>
    </row>
    <row r="20" customHeight="1" spans="1:9">
      <c r="A20" s="11"/>
      <c r="B20" s="11"/>
      <c r="C20" s="20"/>
      <c r="D20" s="21"/>
      <c r="E20" s="15"/>
      <c r="F20" s="16" t="s">
        <v>16</v>
      </c>
      <c r="G20" s="16">
        <v>15000</v>
      </c>
      <c r="H20" s="17">
        <v>0.0052</v>
      </c>
      <c r="I20" s="18">
        <f t="shared" si="0"/>
        <v>78</v>
      </c>
    </row>
    <row r="21" customHeight="1" spans="1:9">
      <c r="A21" s="11"/>
      <c r="B21" s="11">
        <v>45900</v>
      </c>
      <c r="C21" s="20"/>
      <c r="D21" s="21"/>
      <c r="E21" s="15"/>
      <c r="F21" s="15" t="s">
        <v>61</v>
      </c>
      <c r="G21" s="16">
        <v>15450</v>
      </c>
      <c r="H21" s="17">
        <v>0.144</v>
      </c>
      <c r="I21" s="18">
        <f t="shared" si="0"/>
        <v>2224.8</v>
      </c>
    </row>
    <row r="22" customHeight="1" spans="1:9">
      <c r="A22" s="11">
        <v>45902</v>
      </c>
      <c r="B22" s="23">
        <v>45909</v>
      </c>
      <c r="C22" s="24">
        <v>89200</v>
      </c>
      <c r="D22" s="14" t="s">
        <v>62</v>
      </c>
      <c r="E22" s="15" t="s">
        <v>63</v>
      </c>
      <c r="F22" s="15" t="s">
        <v>13</v>
      </c>
      <c r="G22" s="16">
        <v>5000</v>
      </c>
      <c r="H22" s="25">
        <v>0.04</v>
      </c>
      <c r="I22" s="18">
        <f t="shared" si="0"/>
        <v>200</v>
      </c>
    </row>
    <row r="23" customHeight="1" spans="1:9">
      <c r="A23" s="11"/>
      <c r="B23" s="26"/>
      <c r="C23" s="27"/>
      <c r="D23" s="14"/>
      <c r="E23" s="15"/>
      <c r="F23" s="16" t="s">
        <v>14</v>
      </c>
      <c r="G23" s="16">
        <v>5000</v>
      </c>
      <c r="H23" s="28"/>
      <c r="I23" s="18">
        <f t="shared" si="0"/>
        <v>0</v>
      </c>
    </row>
    <row r="24" customHeight="1" spans="1:9">
      <c r="A24" s="11"/>
      <c r="B24" s="23">
        <v>45911</v>
      </c>
      <c r="C24" s="27"/>
      <c r="D24" s="14"/>
      <c r="E24" s="15"/>
      <c r="F24" s="16" t="s">
        <v>54</v>
      </c>
      <c r="G24" s="16">
        <v>20000</v>
      </c>
      <c r="H24" s="30">
        <v>0.0065</v>
      </c>
      <c r="I24" s="18">
        <f t="shared" si="0"/>
        <v>130</v>
      </c>
    </row>
    <row r="25" customHeight="1" spans="1:9">
      <c r="A25" s="11"/>
      <c r="B25" s="26"/>
      <c r="C25" s="27"/>
      <c r="D25" s="14"/>
      <c r="E25" s="15"/>
      <c r="F25" s="16" t="s">
        <v>55</v>
      </c>
      <c r="G25" s="16">
        <v>5150</v>
      </c>
      <c r="H25" s="31">
        <v>0.097</v>
      </c>
      <c r="I25" s="18">
        <f t="shared" si="0"/>
        <v>499.55</v>
      </c>
    </row>
    <row r="26" customHeight="1" spans="1:9">
      <c r="A26" s="11"/>
      <c r="B26" s="32"/>
      <c r="C26" s="27"/>
      <c r="D26" s="14"/>
      <c r="E26" s="15"/>
      <c r="F26" s="15" t="s">
        <v>56</v>
      </c>
      <c r="G26" s="16">
        <v>5000</v>
      </c>
      <c r="H26" s="31">
        <v>0.023</v>
      </c>
      <c r="I26" s="18">
        <f t="shared" si="0"/>
        <v>115</v>
      </c>
    </row>
    <row r="27" customHeight="1" spans="1:9">
      <c r="A27" s="11">
        <v>45904</v>
      </c>
      <c r="B27" s="12">
        <v>45909</v>
      </c>
      <c r="C27" s="13" t="s">
        <v>49</v>
      </c>
      <c r="D27" s="14" t="s">
        <v>64</v>
      </c>
      <c r="E27" s="15" t="s">
        <v>65</v>
      </c>
      <c r="F27" s="15" t="s">
        <v>13</v>
      </c>
      <c r="G27" s="16">
        <v>970</v>
      </c>
      <c r="H27" s="17">
        <v>0.05</v>
      </c>
      <c r="I27" s="18">
        <f t="shared" si="0"/>
        <v>48.5</v>
      </c>
    </row>
    <row r="28" customHeight="1" spans="1:9">
      <c r="A28" s="11"/>
      <c r="B28" s="19"/>
      <c r="C28" s="20"/>
      <c r="D28" s="21"/>
      <c r="E28" s="15"/>
      <c r="F28" s="16" t="s">
        <v>14</v>
      </c>
      <c r="G28" s="16">
        <v>970</v>
      </c>
      <c r="H28" s="17"/>
      <c r="I28" s="18">
        <f t="shared" si="0"/>
        <v>0</v>
      </c>
    </row>
    <row r="29" customHeight="1" spans="1:9">
      <c r="A29" s="11"/>
      <c r="B29" s="11">
        <v>45908</v>
      </c>
      <c r="C29" s="20"/>
      <c r="D29" s="21"/>
      <c r="E29" s="15"/>
      <c r="F29" s="16" t="s">
        <v>21</v>
      </c>
      <c r="G29" s="16">
        <f>970*4</f>
        <v>3880</v>
      </c>
      <c r="H29" s="17">
        <v>0.0072</v>
      </c>
      <c r="I29" s="18">
        <f t="shared" si="0"/>
        <v>27.936</v>
      </c>
    </row>
    <row r="30" customHeight="1" spans="1:9">
      <c r="A30" s="11"/>
      <c r="B30" s="11"/>
      <c r="C30" s="20"/>
      <c r="D30" s="21"/>
      <c r="E30" s="15"/>
      <c r="F30" s="16" t="s">
        <v>16</v>
      </c>
      <c r="G30" s="16">
        <v>970</v>
      </c>
      <c r="H30" s="17">
        <v>0.0052</v>
      </c>
      <c r="I30" s="18">
        <f t="shared" si="0"/>
        <v>5.044</v>
      </c>
    </row>
    <row r="31" customHeight="1" spans="1:9">
      <c r="A31" s="11"/>
      <c r="B31" s="11">
        <v>45905</v>
      </c>
      <c r="C31" s="20"/>
      <c r="D31" s="21"/>
      <c r="E31" s="15"/>
      <c r="F31" s="15" t="s">
        <v>22</v>
      </c>
      <c r="G31" s="16">
        <v>990</v>
      </c>
      <c r="H31" s="17">
        <v>0.16</v>
      </c>
      <c r="I31" s="18">
        <f t="shared" si="0"/>
        <v>158.4</v>
      </c>
    </row>
    <row r="32" customHeight="1" spans="1:9">
      <c r="A32" s="11">
        <v>45904</v>
      </c>
      <c r="B32" s="23"/>
      <c r="C32" s="24" t="s">
        <v>66</v>
      </c>
      <c r="D32" s="14" t="s">
        <v>67</v>
      </c>
      <c r="E32" s="15" t="s">
        <v>68</v>
      </c>
      <c r="F32" s="15" t="s">
        <v>13</v>
      </c>
      <c r="G32" s="16">
        <v>7836</v>
      </c>
      <c r="H32" s="25">
        <v>0.04</v>
      </c>
      <c r="I32" s="18">
        <f t="shared" si="0"/>
        <v>313.44</v>
      </c>
    </row>
    <row r="33" customHeight="1" spans="1:9">
      <c r="A33" s="11"/>
      <c r="B33" s="26"/>
      <c r="C33" s="27"/>
      <c r="D33" s="14"/>
      <c r="E33" s="15"/>
      <c r="F33" s="16" t="s">
        <v>14</v>
      </c>
      <c r="G33" s="16">
        <v>7836</v>
      </c>
      <c r="H33" s="28"/>
      <c r="I33" s="18">
        <f t="shared" si="0"/>
        <v>0</v>
      </c>
    </row>
    <row r="34" customHeight="1" spans="1:9">
      <c r="A34" s="11"/>
      <c r="B34" s="33">
        <v>45918</v>
      </c>
      <c r="C34" s="27"/>
      <c r="D34" s="14"/>
      <c r="E34" s="15"/>
      <c r="F34" s="15" t="s">
        <v>13</v>
      </c>
      <c r="G34" s="16">
        <v>2164</v>
      </c>
      <c r="H34" s="25">
        <v>0.04</v>
      </c>
      <c r="I34" s="18">
        <f t="shared" si="0"/>
        <v>86.56</v>
      </c>
    </row>
    <row r="35" customHeight="1" spans="1:9">
      <c r="A35" s="11"/>
      <c r="B35" s="33"/>
      <c r="C35" s="27"/>
      <c r="D35" s="14"/>
      <c r="E35" s="15"/>
      <c r="F35" s="16" t="s">
        <v>14</v>
      </c>
      <c r="G35" s="16">
        <v>2164</v>
      </c>
      <c r="H35" s="28"/>
      <c r="I35" s="18">
        <f t="shared" si="0"/>
        <v>0</v>
      </c>
    </row>
    <row r="36" customHeight="1" spans="1:9">
      <c r="A36" s="11"/>
      <c r="B36" s="33"/>
      <c r="C36" s="27"/>
      <c r="D36" s="14"/>
      <c r="E36" s="15"/>
      <c r="F36" s="15" t="s">
        <v>69</v>
      </c>
      <c r="G36" s="16">
        <v>541</v>
      </c>
      <c r="H36" s="34">
        <v>0.042</v>
      </c>
      <c r="I36" s="18">
        <f t="shared" ref="I36:I59" si="1">G36*H36</f>
        <v>22.722</v>
      </c>
    </row>
    <row r="37" customHeight="1" spans="1:9">
      <c r="A37" s="11"/>
      <c r="B37" s="26">
        <v>45919</v>
      </c>
      <c r="C37" s="27"/>
      <c r="D37" s="14"/>
      <c r="E37" s="15"/>
      <c r="F37" s="15" t="s">
        <v>13</v>
      </c>
      <c r="G37" s="16">
        <v>22000</v>
      </c>
      <c r="H37" s="25">
        <v>0.04</v>
      </c>
      <c r="I37" s="18">
        <f t="shared" si="1"/>
        <v>880</v>
      </c>
    </row>
    <row r="38" customHeight="1" spans="1:9">
      <c r="A38" s="11"/>
      <c r="B38" s="26"/>
      <c r="C38" s="27"/>
      <c r="D38" s="14"/>
      <c r="E38" s="15"/>
      <c r="F38" s="16" t="s">
        <v>14</v>
      </c>
      <c r="G38" s="16">
        <v>22000</v>
      </c>
      <c r="H38" s="28"/>
      <c r="I38" s="18">
        <f t="shared" si="1"/>
        <v>0</v>
      </c>
    </row>
    <row r="39" customHeight="1" spans="1:9">
      <c r="A39" s="11"/>
      <c r="B39" s="26"/>
      <c r="C39" s="27"/>
      <c r="D39" s="14"/>
      <c r="E39" s="15"/>
      <c r="F39" s="15" t="s">
        <v>69</v>
      </c>
      <c r="G39" s="16">
        <f>1673-541</f>
        <v>1132</v>
      </c>
      <c r="H39" s="34">
        <v>0.042</v>
      </c>
      <c r="I39" s="18">
        <f t="shared" si="1"/>
        <v>47.544</v>
      </c>
    </row>
    <row r="40" customHeight="1" spans="1:9">
      <c r="A40" s="11"/>
      <c r="B40" s="29">
        <v>45911</v>
      </c>
      <c r="C40" s="27"/>
      <c r="D40" s="14"/>
      <c r="E40" s="15"/>
      <c r="F40" s="16" t="s">
        <v>54</v>
      </c>
      <c r="G40" s="16">
        <f>32000*4</f>
        <v>128000</v>
      </c>
      <c r="H40" s="30">
        <v>0.0065</v>
      </c>
      <c r="I40" s="18">
        <f t="shared" si="1"/>
        <v>832</v>
      </c>
    </row>
    <row r="41" customHeight="1" spans="1:9">
      <c r="A41" s="11"/>
      <c r="B41" s="29">
        <v>45909</v>
      </c>
      <c r="C41" s="27"/>
      <c r="D41" s="14"/>
      <c r="E41" s="15"/>
      <c r="F41" s="16" t="s">
        <v>55</v>
      </c>
      <c r="G41" s="16">
        <f>32000*1.03</f>
        <v>32960</v>
      </c>
      <c r="H41" s="31">
        <v>0.097</v>
      </c>
      <c r="I41" s="18">
        <f t="shared" si="1"/>
        <v>3197.12</v>
      </c>
    </row>
    <row r="42" customHeight="1" spans="1:9">
      <c r="A42" s="11"/>
      <c r="B42" s="29">
        <v>45911</v>
      </c>
      <c r="C42" s="27"/>
      <c r="D42" s="14"/>
      <c r="E42" s="15"/>
      <c r="F42" s="15" t="s">
        <v>56</v>
      </c>
      <c r="G42" s="16">
        <v>32000</v>
      </c>
      <c r="H42" s="31">
        <v>0.023</v>
      </c>
      <c r="I42" s="18">
        <f t="shared" si="1"/>
        <v>736</v>
      </c>
    </row>
    <row r="43" customHeight="1" spans="1:9">
      <c r="A43" s="11">
        <v>45904</v>
      </c>
      <c r="B43" s="11">
        <v>45910</v>
      </c>
      <c r="C43" s="13" t="s">
        <v>70</v>
      </c>
      <c r="D43" s="14" t="s">
        <v>71</v>
      </c>
      <c r="E43" s="15" t="s">
        <v>72</v>
      </c>
      <c r="F43" s="15" t="s">
        <v>13</v>
      </c>
      <c r="G43" s="16">
        <v>5000</v>
      </c>
      <c r="H43" s="17">
        <v>0.04</v>
      </c>
      <c r="I43" s="18">
        <f t="shared" si="1"/>
        <v>200</v>
      </c>
    </row>
    <row r="44" customHeight="1" spans="1:9">
      <c r="A44" s="11"/>
      <c r="B44" s="11"/>
      <c r="C44" s="20"/>
      <c r="D44" s="21"/>
      <c r="E44" s="15"/>
      <c r="F44" s="16" t="s">
        <v>14</v>
      </c>
      <c r="G44" s="16">
        <v>5000</v>
      </c>
      <c r="H44" s="17"/>
      <c r="I44" s="18">
        <f t="shared" si="1"/>
        <v>0</v>
      </c>
    </row>
    <row r="45" customHeight="1" spans="1:9">
      <c r="A45" s="11"/>
      <c r="B45" s="11"/>
      <c r="C45" s="20"/>
      <c r="D45" s="21"/>
      <c r="E45" s="15"/>
      <c r="F45" s="16" t="s">
        <v>60</v>
      </c>
      <c r="G45" s="16">
        <v>5000</v>
      </c>
      <c r="H45" s="17">
        <v>0.0282</v>
      </c>
      <c r="I45" s="18">
        <f t="shared" si="1"/>
        <v>141</v>
      </c>
    </row>
    <row r="46" customHeight="1" spans="1:9">
      <c r="A46" s="11"/>
      <c r="B46" s="11">
        <v>45908</v>
      </c>
      <c r="C46" s="20"/>
      <c r="D46" s="21"/>
      <c r="E46" s="15"/>
      <c r="F46" s="16" t="s">
        <v>21</v>
      </c>
      <c r="G46" s="16">
        <v>20000</v>
      </c>
      <c r="H46" s="17">
        <v>0.0065</v>
      </c>
      <c r="I46" s="18">
        <f t="shared" si="1"/>
        <v>130</v>
      </c>
    </row>
    <row r="47" customHeight="1" spans="1:9">
      <c r="A47" s="11"/>
      <c r="B47" s="11"/>
      <c r="C47" s="20"/>
      <c r="D47" s="21"/>
      <c r="E47" s="15"/>
      <c r="F47" s="16" t="s">
        <v>16</v>
      </c>
      <c r="G47" s="16">
        <v>5000</v>
      </c>
      <c r="H47" s="17">
        <v>0.0052</v>
      </c>
      <c r="I47" s="18">
        <f t="shared" si="1"/>
        <v>26</v>
      </c>
    </row>
    <row r="48" customHeight="1" spans="1:9">
      <c r="A48" s="11"/>
      <c r="B48" s="11">
        <v>45908</v>
      </c>
      <c r="C48" s="20"/>
      <c r="D48" s="21"/>
      <c r="E48" s="15"/>
      <c r="F48" s="15" t="s">
        <v>61</v>
      </c>
      <c r="G48" s="16">
        <v>5150</v>
      </c>
      <c r="H48" s="17">
        <v>0.144</v>
      </c>
      <c r="I48" s="18">
        <f t="shared" si="1"/>
        <v>741.6</v>
      </c>
    </row>
    <row r="49" ht="35" customHeight="1" spans="1:9">
      <c r="A49" s="11">
        <v>45906</v>
      </c>
      <c r="B49" s="11">
        <v>45913</v>
      </c>
      <c r="C49" s="13" t="s">
        <v>70</v>
      </c>
      <c r="D49" s="14" t="s">
        <v>73</v>
      </c>
      <c r="E49" s="15" t="s">
        <v>74</v>
      </c>
      <c r="F49" s="15" t="s">
        <v>61</v>
      </c>
      <c r="G49" s="16">
        <v>1571</v>
      </c>
      <c r="H49" s="17">
        <v>0.144</v>
      </c>
      <c r="I49" s="18">
        <f t="shared" si="1"/>
        <v>226.224</v>
      </c>
    </row>
    <row r="50" customHeight="1" spans="1:9">
      <c r="A50" s="11">
        <v>45911</v>
      </c>
      <c r="B50" s="12">
        <v>45915</v>
      </c>
      <c r="C50" s="13" t="s">
        <v>49</v>
      </c>
      <c r="D50" s="14" t="s">
        <v>75</v>
      </c>
      <c r="E50" s="15" t="s">
        <v>76</v>
      </c>
      <c r="F50" s="15" t="s">
        <v>13</v>
      </c>
      <c r="G50" s="16">
        <v>1000</v>
      </c>
      <c r="H50" s="17">
        <v>0.05</v>
      </c>
      <c r="I50" s="18">
        <f t="shared" si="1"/>
        <v>50</v>
      </c>
    </row>
    <row r="51" customHeight="1" spans="1:9">
      <c r="A51" s="11"/>
      <c r="B51" s="19"/>
      <c r="C51" s="20"/>
      <c r="D51" s="21"/>
      <c r="E51" s="15"/>
      <c r="F51" s="16" t="s">
        <v>14</v>
      </c>
      <c r="G51" s="16">
        <v>1000</v>
      </c>
      <c r="H51" s="17"/>
      <c r="I51" s="18">
        <f t="shared" si="1"/>
        <v>0</v>
      </c>
    </row>
    <row r="52" customHeight="1" spans="1:9">
      <c r="A52" s="11"/>
      <c r="B52" s="11"/>
      <c r="C52" s="20"/>
      <c r="D52" s="21"/>
      <c r="E52" s="15"/>
      <c r="F52" s="16" t="s">
        <v>21</v>
      </c>
      <c r="G52" s="16">
        <f>1000*4</f>
        <v>4000</v>
      </c>
      <c r="H52" s="17">
        <v>0.0072</v>
      </c>
      <c r="I52" s="18">
        <f t="shared" si="1"/>
        <v>28.8</v>
      </c>
    </row>
    <row r="53" customHeight="1" spans="1:9">
      <c r="A53" s="11"/>
      <c r="B53" s="11"/>
      <c r="C53" s="20"/>
      <c r="D53" s="21"/>
      <c r="E53" s="15"/>
      <c r="F53" s="16" t="s">
        <v>16</v>
      </c>
      <c r="G53" s="16">
        <v>1000</v>
      </c>
      <c r="H53" s="17">
        <v>0.0052</v>
      </c>
      <c r="I53" s="18">
        <f t="shared" si="1"/>
        <v>5.2</v>
      </c>
    </row>
    <row r="54" customHeight="1" spans="1:9">
      <c r="A54" s="11"/>
      <c r="B54" s="11">
        <v>45911</v>
      </c>
      <c r="C54" s="20"/>
      <c r="D54" s="21"/>
      <c r="E54" s="15"/>
      <c r="F54" s="15" t="s">
        <v>22</v>
      </c>
      <c r="G54" s="16">
        <f>1000*1.03</f>
        <v>1030</v>
      </c>
      <c r="H54" s="17">
        <v>0.16</v>
      </c>
      <c r="I54" s="18">
        <f t="shared" si="1"/>
        <v>164.8</v>
      </c>
    </row>
    <row r="55" customHeight="1" spans="1:9">
      <c r="A55" s="11">
        <v>45913</v>
      </c>
      <c r="B55" s="12"/>
      <c r="C55" s="13" t="s">
        <v>49</v>
      </c>
      <c r="D55" s="14" t="s">
        <v>77</v>
      </c>
      <c r="E55" s="15" t="s">
        <v>78</v>
      </c>
      <c r="F55" s="15" t="s">
        <v>13</v>
      </c>
      <c r="G55" s="16">
        <v>969</v>
      </c>
      <c r="H55" s="17">
        <v>0.05</v>
      </c>
      <c r="I55" s="18">
        <f t="shared" si="1"/>
        <v>48.45</v>
      </c>
    </row>
    <row r="56" customHeight="1" spans="1:9">
      <c r="A56" s="11"/>
      <c r="B56" s="19"/>
      <c r="C56" s="20"/>
      <c r="D56" s="21"/>
      <c r="E56" s="15"/>
      <c r="F56" s="16" t="s">
        <v>14</v>
      </c>
      <c r="G56" s="16">
        <v>969</v>
      </c>
      <c r="H56" s="17"/>
      <c r="I56" s="18">
        <f t="shared" si="1"/>
        <v>0</v>
      </c>
    </row>
    <row r="57" customHeight="1" spans="1:9">
      <c r="A57" s="11"/>
      <c r="B57" s="11"/>
      <c r="C57" s="20"/>
      <c r="D57" s="21"/>
      <c r="E57" s="15"/>
      <c r="F57" s="16" t="s">
        <v>21</v>
      </c>
      <c r="G57" s="16">
        <f>934*4</f>
        <v>3736</v>
      </c>
      <c r="H57" s="17">
        <v>0.0072</v>
      </c>
      <c r="I57" s="18">
        <f t="shared" si="1"/>
        <v>26.8992</v>
      </c>
    </row>
    <row r="58" customHeight="1" spans="1:9">
      <c r="A58" s="11"/>
      <c r="B58" s="11"/>
      <c r="C58" s="20"/>
      <c r="D58" s="21"/>
      <c r="E58" s="15"/>
      <c r="F58" s="16" t="s">
        <v>16</v>
      </c>
      <c r="G58" s="16">
        <v>934</v>
      </c>
      <c r="H58" s="17">
        <v>0.0052</v>
      </c>
      <c r="I58" s="18">
        <f t="shared" si="1"/>
        <v>4.8568</v>
      </c>
    </row>
    <row r="59" customHeight="1" spans="1:9">
      <c r="A59" s="11"/>
      <c r="B59" s="11">
        <v>45914</v>
      </c>
      <c r="C59" s="20"/>
      <c r="D59" s="21"/>
      <c r="E59" s="15"/>
      <c r="F59" s="15" t="s">
        <v>22</v>
      </c>
      <c r="G59" s="35">
        <f>969*1.03</f>
        <v>998.07</v>
      </c>
      <c r="H59" s="17">
        <v>0.16</v>
      </c>
      <c r="I59" s="18">
        <f t="shared" si="1"/>
        <v>159.6912</v>
      </c>
    </row>
    <row r="60" customHeight="1" spans="1:9">
      <c r="I60" s="2">
        <f>SUM(I3:I59)</f>
        <v>15157.6872</v>
      </c>
    </row>
  </sheetData>
  <autoFilter xmlns:etc="http://www.wps.cn/officeDocument/2017/etCustomData" ref="B1:I60" etc:filterBottomFollowUsedRange="0">
    <extLst/>
  </autoFilter>
  <mergeCells count="67">
    <mergeCell ref="A1:I1"/>
    <mergeCell ref="A3:A7"/>
    <mergeCell ref="A8:A12"/>
    <mergeCell ref="A13:A21"/>
    <mergeCell ref="A22:A26"/>
    <mergeCell ref="A27:A31"/>
    <mergeCell ref="A32:A42"/>
    <mergeCell ref="A43:A48"/>
    <mergeCell ref="A50:A54"/>
    <mergeCell ref="A55:A59"/>
    <mergeCell ref="B3:B6"/>
    <mergeCell ref="B8:B9"/>
    <mergeCell ref="B13:B15"/>
    <mergeCell ref="B16:B18"/>
    <mergeCell ref="B19:B20"/>
    <mergeCell ref="B22:B23"/>
    <mergeCell ref="B24:B26"/>
    <mergeCell ref="B27:B28"/>
    <mergeCell ref="B29:B30"/>
    <mergeCell ref="B32:B33"/>
    <mergeCell ref="B34:B36"/>
    <mergeCell ref="B37:B39"/>
    <mergeCell ref="B43:B45"/>
    <mergeCell ref="B46:B47"/>
    <mergeCell ref="B50:B51"/>
    <mergeCell ref="B52:B53"/>
    <mergeCell ref="B55:B56"/>
    <mergeCell ref="B57:B58"/>
    <mergeCell ref="C3:C7"/>
    <mergeCell ref="C8:C12"/>
    <mergeCell ref="C13:C21"/>
    <mergeCell ref="C22:C26"/>
    <mergeCell ref="C27:C31"/>
    <mergeCell ref="C32:C42"/>
    <mergeCell ref="C43:C48"/>
    <mergeCell ref="C50:C54"/>
    <mergeCell ref="C55:C59"/>
    <mergeCell ref="D3:D7"/>
    <mergeCell ref="D8:D12"/>
    <mergeCell ref="D13:D21"/>
    <mergeCell ref="D22:D26"/>
    <mergeCell ref="D27:D31"/>
    <mergeCell ref="D32:D42"/>
    <mergeCell ref="D43:D48"/>
    <mergeCell ref="D50:D54"/>
    <mergeCell ref="D55:D59"/>
    <mergeCell ref="E3:E7"/>
    <mergeCell ref="E8:E12"/>
    <mergeCell ref="E13:E21"/>
    <mergeCell ref="E22:E26"/>
    <mergeCell ref="E27:E31"/>
    <mergeCell ref="E32:E42"/>
    <mergeCell ref="E43:E48"/>
    <mergeCell ref="E50:E54"/>
    <mergeCell ref="E55:E59"/>
    <mergeCell ref="H3:H4"/>
    <mergeCell ref="H8:H9"/>
    <mergeCell ref="H13:H14"/>
    <mergeCell ref="H16:H17"/>
    <mergeCell ref="H22:H23"/>
    <mergeCell ref="H27:H28"/>
    <mergeCell ref="H32:H33"/>
    <mergeCell ref="H34:H35"/>
    <mergeCell ref="H37:H38"/>
    <mergeCell ref="H43:H44"/>
    <mergeCell ref="H50:H51"/>
    <mergeCell ref="H55:H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2025-11-07T06:40:45Z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