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国内圣琪" sheetId="22" r:id="rId1"/>
    <sheet name="井得" sheetId="25" r:id="rId2"/>
  </sheets>
  <definedNames>
    <definedName name="_xlnm._FilterDatabase" localSheetId="0" hidden="1">国内圣琪!$A$1:$J$61</definedName>
    <definedName name="_xlnm._FilterDatabase" localSheetId="1" hidden="1">井得!$A$1:$J$17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<sst xmlns="http://schemas.openxmlformats.org/spreadsheetml/2006/main" count="194" uniqueCount="91">
  <si>
    <r>
      <rPr>
        <b/>
        <sz val="16"/>
        <color theme="1"/>
        <rFont val="宋体"/>
        <charset val="134"/>
      </rPr>
      <t>华丽</t>
    </r>
    <r>
      <rPr>
        <b/>
        <sz val="16"/>
        <color theme="1"/>
        <rFont val="Calibri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Calibri"/>
        <charset val="134"/>
      </rPr>
      <t>-Recall</t>
    </r>
  </si>
  <si>
    <t>下单时间</t>
  </si>
  <si>
    <t>出货日期</t>
  </si>
  <si>
    <t>客户联系人</t>
  </si>
  <si>
    <r>
      <rPr>
        <b/>
        <sz val="10"/>
        <rFont val="Calibri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</si>
  <si>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</si>
  <si>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</si>
  <si>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</si>
  <si>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Calibri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</si>
  <si>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</si>
  <si>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Calibri"/>
        <charset val="134"/>
      </rPr>
      <t>(RMB)</t>
    </r>
  </si>
  <si>
    <t>Shay</t>
  </si>
  <si>
    <t>78569/77490</t>
  </si>
  <si>
    <r>
      <rPr>
        <b/>
        <sz val="11"/>
        <color theme="1"/>
        <rFont val="Calibri"/>
        <charset val="134"/>
      </rPr>
      <t xml:space="preserve">RTXHLBSK002
</t>
    </r>
    <r>
      <rPr>
        <b/>
        <sz val="11"/>
        <color theme="1"/>
        <rFont val="宋体"/>
        <charset val="134"/>
      </rPr>
      <t>工厂：圣琪</t>
    </r>
  </si>
  <si>
    <r>
      <rPr>
        <sz val="11"/>
        <rFont val="Calibri"/>
        <charset val="134"/>
      </rPr>
      <t xml:space="preserve">7121-686-605/802
Made in China </t>
    </r>
    <r>
      <rPr>
        <sz val="11"/>
        <rFont val="宋体"/>
        <charset val="134"/>
      </rPr>
      <t>女式针织</t>
    </r>
    <r>
      <rPr>
        <sz val="11"/>
        <rFont val="Calibri"/>
        <charset val="134"/>
      </rPr>
      <t>POLO</t>
    </r>
    <r>
      <rPr>
        <sz val="11"/>
        <rFont val="宋体"/>
        <charset val="134"/>
      </rPr>
      <t>衫</t>
    </r>
  </si>
  <si>
    <r>
      <rPr>
        <sz val="11"/>
        <rFont val="宋体"/>
        <charset val="134"/>
      </rPr>
      <t>白色吊牌</t>
    </r>
    <r>
      <rPr>
        <sz val="11"/>
        <rFont val="Calibri"/>
        <charset val="134"/>
      </rPr>
      <t>HPBCRFI001-60*95mm-RFID LOGO</t>
    </r>
  </si>
  <si>
    <r>
      <rPr>
        <sz val="11"/>
        <rFont val="宋体"/>
        <charset val="134"/>
      </rPr>
      <t>黑色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吊绳</t>
    </r>
    <r>
      <rPr>
        <sz val="11"/>
        <rFont val="Calibri"/>
        <charset val="134"/>
      </rPr>
      <t xml:space="preserve"> MRBCGEN004-320*1.5mm</t>
    </r>
  </si>
  <si>
    <r>
      <rPr>
        <sz val="11"/>
        <rFont val="宋体"/>
        <charset val="134"/>
      </rPr>
      <t>白色缎带洗标</t>
    </r>
    <r>
      <rPr>
        <sz val="11"/>
        <rFont val="Calibri"/>
        <charset val="134"/>
      </rPr>
      <t>CLBCGEN003*4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-60*25mm</t>
    </r>
    <r>
      <rPr>
        <sz val="11"/>
        <rFont val="宋体"/>
        <charset val="134"/>
      </rPr>
      <t>（加页码）</t>
    </r>
  </si>
  <si>
    <r>
      <rPr>
        <sz val="11"/>
        <rFont val="宋体"/>
        <charset val="134"/>
      </rPr>
      <t>白色织标</t>
    </r>
    <r>
      <rPr>
        <sz val="11"/>
        <rFont val="Calibri"/>
        <charset val="134"/>
      </rPr>
      <t>WLBCGEN017</t>
    </r>
    <r>
      <rPr>
        <sz val="11"/>
        <rFont val="宋体"/>
        <charset val="134"/>
      </rPr>
      <t>（</t>
    </r>
    <r>
      <rPr>
        <sz val="11"/>
        <rFont val="Calibri"/>
        <charset val="134"/>
      </rPr>
      <t>05B</t>
    </r>
    <r>
      <rPr>
        <sz val="11"/>
        <rFont val="宋体"/>
        <charset val="134"/>
      </rPr>
      <t>）</t>
    </r>
    <r>
      <rPr>
        <sz val="11"/>
        <rFont val="Calibri"/>
        <charset val="134"/>
      </rPr>
      <t>-65*19mm</t>
    </r>
  </si>
  <si>
    <r>
      <rPr>
        <sz val="11"/>
        <rFont val="宋体"/>
        <charset val="134"/>
      </rPr>
      <t>白色缎带芯片洗标</t>
    </r>
    <r>
      <rPr>
        <sz val="11"/>
        <rFont val="Calibri"/>
        <charset val="134"/>
      </rPr>
      <t>CLBCRFI001-60*25mm</t>
    </r>
  </si>
  <si>
    <t>78972</t>
  </si>
  <si>
    <r>
      <rPr>
        <b/>
        <sz val="11"/>
        <color theme="1"/>
        <rFont val="Calibri"/>
        <charset val="134"/>
      </rPr>
      <t xml:space="preserve">RTXHLBSK003
</t>
    </r>
    <r>
      <rPr>
        <b/>
        <sz val="11"/>
        <color theme="1"/>
        <rFont val="宋体"/>
        <charset val="134"/>
      </rPr>
      <t>工厂：圣琪</t>
    </r>
  </si>
  <si>
    <r>
      <rPr>
        <sz val="11"/>
        <rFont val="Calibri"/>
        <charset val="134"/>
      </rPr>
      <t xml:space="preserve">7121-686-605/802
Made in China </t>
    </r>
    <r>
      <rPr>
        <sz val="11"/>
        <rFont val="宋体"/>
        <charset val="134"/>
      </rPr>
      <t>女式针织</t>
    </r>
    <r>
      <rPr>
        <sz val="11"/>
        <rFont val="Calibri"/>
        <charset val="134"/>
      </rPr>
      <t>POLO</t>
    </r>
    <r>
      <rPr>
        <sz val="11"/>
        <rFont val="宋体"/>
        <charset val="134"/>
      </rPr>
      <t>衫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翻单</t>
    </r>
    <r>
      <rPr>
        <sz val="11"/>
        <rFont val="Calibri"/>
        <charset val="134"/>
      </rPr>
      <t>1</t>
    </r>
  </si>
  <si>
    <t>RTXHLBSK009
工厂：圣琪</t>
  </si>
  <si>
    <r>
      <rPr>
        <sz val="11"/>
        <color theme="1"/>
        <rFont val="Arial"/>
        <charset val="134"/>
      </rPr>
      <t xml:space="preserve">Cabletieca 7253-686-250/802
China </t>
    </r>
    <r>
      <rPr>
        <sz val="11"/>
        <color theme="1"/>
        <rFont val="宋体"/>
        <charset val="134"/>
      </rPr>
      <t>女上</t>
    </r>
    <r>
      <rPr>
        <sz val="11"/>
        <color theme="1"/>
        <rFont val="Arial"/>
        <charset val="134"/>
      </rPr>
      <t xml:space="preserve"> RFID
</t>
    </r>
    <r>
      <rPr>
        <sz val="11"/>
        <color theme="1"/>
        <rFont val="宋体"/>
        <charset val="134"/>
      </rPr>
      <t>补单</t>
    </r>
  </si>
  <si>
    <t>白色吊牌HPBCRFI001-60*95mm-RFID LOGO</t>
  </si>
  <si>
    <t>黑色吊绳 MRBCGEN004-320*1.5mm</t>
  </si>
  <si>
    <t>白色缎带洗标CLBCGEN003*4页-60*25mm（加页码）</t>
  </si>
  <si>
    <t>白色缎带芯片洗标CLBCRFI001-60*25mm-RFID</t>
  </si>
  <si>
    <t>白色织标WLBCGEN017（05B）-65*19mm</t>
  </si>
  <si>
    <t>80439/80442/80443</t>
  </si>
  <si>
    <t>RTXHLBSK007
工厂：圣琪</t>
  </si>
  <si>
    <t>7110-686-902
Made in China 女式针织套头衫
翻单1</t>
  </si>
  <si>
    <r>
      <rPr>
        <sz val="11"/>
        <color theme="1"/>
        <rFont val="Calibri"/>
        <charset val="134"/>
      </rPr>
      <t>9-22</t>
    </r>
    <r>
      <rPr>
        <sz val="11"/>
        <color theme="1"/>
        <rFont val="宋体"/>
        <charset val="134"/>
      </rPr>
      <t>开</t>
    </r>
  </si>
  <si>
    <t>黑色 吊绳 MRBCGEN004-320*1.5mm</t>
  </si>
  <si>
    <t>白色缎带芯片洗标CLBCRFI001-60*25mm</t>
  </si>
  <si>
    <t>80395/80397</t>
  </si>
  <si>
    <t>RTXHLBSK006
工厂：圣琪</t>
  </si>
  <si>
    <t>7121-686-605/802
Made in China 女式针织POLO衫
翻单2</t>
  </si>
  <si>
    <t>80912/80913
/80921</t>
  </si>
  <si>
    <t>RTXHLBSK008
工厂：圣琪</t>
  </si>
  <si>
    <t>7121-686-400
Made in China 女式针织POLO衫
翻单3</t>
  </si>
  <si>
    <t>81506</t>
  </si>
  <si>
    <t>RTXHLBSK011
工厂：圣琪</t>
  </si>
  <si>
    <t>7121-686-605/802
Made in China 女式针织POLO衫
翻单4</t>
  </si>
  <si>
    <t>82068/82069</t>
  </si>
  <si>
    <t>RTXHLBSK014
工厂：圣琪</t>
  </si>
  <si>
    <t>7121-686-605/802/400
Made in China 女式针织POLO衫
翻单5</t>
  </si>
  <si>
    <t>79914/80525/80526</t>
  </si>
  <si>
    <t>RTXHLBSK012
工厂：圣琪</t>
  </si>
  <si>
    <t>6989-686-711/892
Made in China 女式针织衫</t>
  </si>
  <si>
    <t>白色缎带洗标CLBCGEN003*6页-60*25mm（加页码）</t>
  </si>
  <si>
    <t>82024</t>
  </si>
  <si>
    <t>RTXHLBSK013
工厂：圣琪</t>
  </si>
  <si>
    <t>6989-686-711/892
Made in China 女式针织衫
翻单1</t>
  </si>
  <si>
    <r>
      <rPr>
        <sz val="22"/>
        <color theme="1"/>
        <rFont val="宋体"/>
        <charset val="134"/>
      </rPr>
      <t>发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票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通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知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单</t>
    </r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</si>
  <si>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</si>
  <si>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</si>
  <si>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</si>
  <si>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                                      </t>
    </r>
    <r>
      <rPr>
        <sz val="11"/>
        <color theme="1"/>
        <rFont val="宋体"/>
        <charset val="134"/>
      </rPr>
      <t>（请填写全名）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</si>
  <si>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</si>
  <si>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</si>
  <si>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</si>
  <si>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</si>
  <si>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</si>
  <si>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</si>
  <si>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华丽</t>
  </si>
  <si>
    <t>重庆圣琪服饰有限公司</t>
  </si>
  <si>
    <t>商标</t>
  </si>
  <si>
    <t>无</t>
  </si>
  <si>
    <t>个</t>
  </si>
  <si>
    <t>7110-686；7121-686</t>
  </si>
  <si>
    <r>
      <rPr>
        <sz val="11"/>
        <color theme="1"/>
        <rFont val="宋体"/>
        <charset val="134"/>
      </rPr>
      <t>重庆圣琪服饰</t>
    </r>
    <r>
      <rPr>
        <sz val="11"/>
        <color theme="1"/>
        <rFont val="Calibri"/>
        <charset val="134"/>
      </rPr>
      <t xml:space="preserve">
</t>
    </r>
    <r>
      <rPr>
        <sz val="11"/>
        <color theme="1"/>
        <rFont val="宋体"/>
        <charset val="134"/>
      </rPr>
      <t>有限公司</t>
    </r>
  </si>
  <si>
    <t>按照对账单</t>
  </si>
  <si>
    <t>6989-686</t>
  </si>
  <si>
    <t>82399/82400</t>
  </si>
  <si>
    <t>RTXHLBSK017
工厂：井得</t>
  </si>
  <si>
    <t>7110-686-400/600
Made in China 女式针织套头衫
翻单2</t>
  </si>
  <si>
    <t>已付</t>
  </si>
  <si>
    <t>82947/83413</t>
  </si>
  <si>
    <t>RTXHLBSK018
工厂：井得</t>
  </si>
  <si>
    <t>7024-686-700/712
Made in China 女式针织开衫</t>
  </si>
  <si>
    <t>白色吊牌HPBCRFI001-60*95mm</t>
  </si>
  <si>
    <t>白色缎带洗标CLBCGEN003*5页-60*25mm（加页码）</t>
  </si>
  <si>
    <t>RTXHLBSK020
工厂：井得</t>
  </si>
  <si>
    <t>7110-686-400/600
Made in China 女式针织套头衫
补单</t>
  </si>
  <si>
    <t>RTXHLBSK022
工厂：井得</t>
  </si>
  <si>
    <t>7024-686-700/712
Made in China 女式针织开衫
补单</t>
  </si>
  <si>
    <t>内江市井得毛织制衣有限公司</t>
  </si>
  <si>
    <t>7110-686</t>
  </si>
  <si>
    <t>7024-686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</si>
</sst>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&quot;￥&quot;#,##0.000_);[Red]\(&quot;￥&quot;#,##0.000\)"/>
  </numFmts>
  <fonts count="44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6"/>
      <color theme="1"/>
      <name val="Calibri"/>
      <charset val="134"/>
    </font>
    <font>
      <sz val="16"/>
      <color theme="1"/>
      <name val="Calibri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 tint="0.0499893185216834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11"/>
      <color theme="1"/>
      <name val="宋体"/>
      <charset val="134"/>
    </font>
    <font>
      <sz val="12.5"/>
      <color theme="1"/>
      <name val="宋体"/>
      <charset val="134"/>
    </font>
    <font>
      <b/>
      <sz val="11"/>
      <color theme="1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color theme="1"/>
      <name val="宋体"/>
      <charset val="134"/>
    </font>
    <font>
      <sz val="22"/>
      <color theme="1"/>
      <name val="Calibri"/>
      <charset val="134"/>
    </font>
    <font>
      <b/>
      <sz val="16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6" tint="-0.25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14" applyNumberFormat="0" applyAlignment="0" applyProtection="0">
      <alignment vertical="center"/>
    </xf>
    <xf numFmtId="0" fontId="28" fillId="9" borderId="15" applyNumberFormat="0" applyAlignment="0" applyProtection="0">
      <alignment vertical="center"/>
    </xf>
    <xf numFmtId="0" fontId="29" fillId="9" borderId="14" applyNumberFormat="0" applyAlignment="0" applyProtection="0">
      <alignment vertical="center"/>
    </xf>
    <xf numFmtId="0" fontId="30" fillId="10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8" fillId="0" borderId="0">
      <alignment horizontal="center" vertical="center"/>
    </xf>
    <xf numFmtId="0" fontId="39" fillId="0" borderId="0">
      <alignment horizontal="center" vertical="center"/>
    </xf>
    <xf numFmtId="0" fontId="39" fillId="0" borderId="0">
      <alignment horizontal="center" vertical="center"/>
    </xf>
    <xf numFmtId="0" fontId="40" fillId="0" borderId="0">
      <alignment vertical="center"/>
    </xf>
    <xf numFmtId="0" fontId="0" fillId="0" borderId="0">
      <alignment vertical="center"/>
    </xf>
    <xf numFmtId="0" fontId="39" fillId="0" borderId="0">
      <alignment horizontal="center" vertical="center"/>
    </xf>
  </cellStyleXfs>
  <cellXfs count="1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4" fontId="0" fillId="3" borderId="4" xfId="0" applyNumberForma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79" fontId="7" fillId="3" borderId="2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9" fontId="7" fillId="3" borderId="1" xfId="0" applyNumberFormat="1" applyFon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179" fontId="8" fillId="3" borderId="1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wrapText="1"/>
    </xf>
    <xf numFmtId="0" fontId="13" fillId="4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58" fontId="1" fillId="2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8" fontId="1" fillId="2" borderId="5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58" fontId="1" fillId="3" borderId="5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vertical="center" wrapText="1"/>
    </xf>
    <xf numFmtId="8" fontId="1" fillId="3" borderId="5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/>
    </xf>
    <xf numFmtId="14" fontId="1" fillId="5" borderId="2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177" fontId="16" fillId="5" borderId="1" xfId="0" applyNumberFormat="1" applyFont="1" applyFill="1" applyBorder="1" applyAlignment="1">
      <alignment horizontal="center" vertical="center"/>
    </xf>
    <xf numFmtId="14" fontId="1" fillId="5" borderId="3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14" fontId="18" fillId="5" borderId="8" xfId="0" applyNumberFormat="1" applyFont="1" applyFill="1" applyBorder="1" applyAlignment="1">
      <alignment horizontal="center" vertical="center"/>
    </xf>
    <xf numFmtId="14" fontId="0" fillId="5" borderId="2" xfId="0" applyNumberForma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4" fontId="0" fillId="5" borderId="4" xfId="0" applyNumberForma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 wrapText="1"/>
    </xf>
    <xf numFmtId="14" fontId="0" fillId="5" borderId="3" xfId="0" applyNumberForma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/>
    </xf>
    <xf numFmtId="14" fontId="0" fillId="6" borderId="2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177" fontId="7" fillId="6" borderId="1" xfId="0" applyNumberFormat="1" applyFont="1" applyFill="1" applyBorder="1" applyAlignment="1">
      <alignment horizontal="center" vertical="center"/>
    </xf>
    <xf numFmtId="14" fontId="0" fillId="6" borderId="3" xfId="0" applyNumberForma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14" fontId="0" fillId="6" borderId="4" xfId="0" applyNumberForma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177" fontId="8" fillId="6" borderId="1" xfId="0" applyNumberFormat="1" applyFont="1" applyFill="1" applyBorder="1" applyAlignment="1">
      <alignment horizontal="center" vertical="center"/>
    </xf>
    <xf numFmtId="14" fontId="0" fillId="6" borderId="2" xfId="0" applyNumberFormat="1" applyFill="1" applyBorder="1" applyAlignment="1">
      <alignment vertical="center"/>
    </xf>
    <xf numFmtId="14" fontId="0" fillId="6" borderId="3" xfId="0" applyNumberFormat="1" applyFill="1" applyBorder="1" applyAlignment="1">
      <alignment vertical="center"/>
    </xf>
    <xf numFmtId="14" fontId="0" fillId="6" borderId="4" xfId="0" applyNumberForma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14" fontId="0" fillId="3" borderId="2" xfId="0" applyNumberFormat="1" applyFill="1" applyBorder="1" applyAlignment="1">
      <alignment vertical="center"/>
    </xf>
    <xf numFmtId="14" fontId="0" fillId="3" borderId="3" xfId="0" applyNumberFormat="1" applyFill="1" applyBorder="1" applyAlignment="1">
      <alignment vertical="center"/>
    </xf>
    <xf numFmtId="0" fontId="1" fillId="5" borderId="5" xfId="0" applyFont="1" applyFill="1" applyBorder="1" applyAlignment="1">
      <alignment horizontal="center" vertical="center" wrapText="1"/>
    </xf>
    <xf numFmtId="58" fontId="1" fillId="5" borderId="5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8" fontId="1" fillId="5" borderId="5" xfId="0" applyNumberFormat="1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58" fontId="1" fillId="6" borderId="5" xfId="0" applyNumberFormat="1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8" fontId="1" fillId="6" borderId="5" xfId="0" applyNumberFormat="1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58" fontId="1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D9D9D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zoomScale="70" zoomScaleNormal="70" topLeftCell="A30" workbookViewId="0">
      <selection activeCell="F38" sqref="F38:F42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9" width="12.7181818181818" style="1" customWidth="1"/>
    <col min="10" max="10" width="23.2363636363636" style="1" customWidth="1"/>
    <col min="11" max="11" width="39.2181818181818" style="1" customWidth="1"/>
    <col min="12" max="16375" width="24.7272727272727" style="1" customWidth="1"/>
    <col min="16376" max="16384" width="24.7272727272727" style="1"/>
  </cols>
  <sheetData>
    <row r="1" ht="44" customHeight="1" spans="1:10">
      <c r="A1" s="2" t="s">
        <v>0</v>
      </c>
      <c r="B1" s="2"/>
      <c r="C1" s="2"/>
      <c r="D1" s="2"/>
      <c r="E1" s="3"/>
      <c r="F1" s="2"/>
      <c r="G1" s="2"/>
      <c r="H1" s="2"/>
      <c r="I1" s="2"/>
      <c r="J1" s="2"/>
    </row>
    <row r="2" ht="51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7" t="s">
        <v>8</v>
      </c>
      <c r="I2" s="8" t="s">
        <v>9</v>
      </c>
      <c r="J2" s="9" t="s">
        <v>10</v>
      </c>
    </row>
    <row r="3" customHeight="1" spans="1:10">
      <c r="A3" s="63">
        <v>45762</v>
      </c>
      <c r="B3" s="64">
        <v>45768</v>
      </c>
      <c r="C3" s="65" t="s">
        <v>11</v>
      </c>
      <c r="D3" s="66" t="s">
        <v>12</v>
      </c>
      <c r="E3" s="67" t="s">
        <v>13</v>
      </c>
      <c r="F3" s="68" t="s">
        <v>14</v>
      </c>
      <c r="G3" s="69" t="s">
        <v>15</v>
      </c>
      <c r="H3" s="70">
        <v>10020</v>
      </c>
      <c r="I3" s="71">
        <v>0.2</v>
      </c>
      <c r="J3" s="72">
        <f t="shared" ref="J3:J33" si="0">H3*I3</f>
        <v>2004</v>
      </c>
    </row>
    <row r="4" customHeight="1" spans="1:10">
      <c r="A4" s="63"/>
      <c r="B4" s="73"/>
      <c r="C4" s="65"/>
      <c r="D4" s="74"/>
      <c r="E4" s="75"/>
      <c r="F4" s="68"/>
      <c r="G4" s="70" t="s">
        <v>16</v>
      </c>
      <c r="H4" s="70">
        <v>10020</v>
      </c>
      <c r="I4" s="70">
        <v>0.07</v>
      </c>
      <c r="J4" s="72">
        <f t="shared" si="0"/>
        <v>701.4</v>
      </c>
    </row>
    <row r="5" customHeight="1" spans="1:10">
      <c r="A5" s="63"/>
      <c r="B5" s="76">
        <v>45792</v>
      </c>
      <c r="C5" s="65"/>
      <c r="D5" s="74"/>
      <c r="E5" s="75"/>
      <c r="F5" s="68"/>
      <c r="G5" s="70" t="s">
        <v>17</v>
      </c>
      <c r="H5" s="70">
        <f>10020*4</f>
        <v>40080</v>
      </c>
      <c r="I5" s="70">
        <v>0.035</v>
      </c>
      <c r="J5" s="72">
        <f t="shared" si="0"/>
        <v>1402.8</v>
      </c>
    </row>
    <row r="6" customHeight="1" spans="1:10">
      <c r="A6" s="63"/>
      <c r="B6" s="63">
        <v>45768</v>
      </c>
      <c r="C6" s="65"/>
      <c r="D6" s="74"/>
      <c r="E6" s="75"/>
      <c r="F6" s="68"/>
      <c r="G6" s="68" t="s">
        <v>18</v>
      </c>
      <c r="H6" s="70">
        <v>10020</v>
      </c>
      <c r="I6" s="70">
        <v>0.098</v>
      </c>
      <c r="J6" s="72">
        <f t="shared" si="0"/>
        <v>981.96</v>
      </c>
    </row>
    <row r="7" customHeight="1" spans="1:10">
      <c r="A7" s="63"/>
      <c r="B7" s="63">
        <v>45770</v>
      </c>
      <c r="C7" s="65"/>
      <c r="D7" s="74"/>
      <c r="E7" s="75"/>
      <c r="F7" s="68"/>
      <c r="G7" s="70" t="s">
        <v>19</v>
      </c>
      <c r="H7" s="70">
        <v>10020</v>
      </c>
      <c r="I7" s="70">
        <v>0.55</v>
      </c>
      <c r="J7" s="72">
        <f t="shared" si="0"/>
        <v>5511</v>
      </c>
    </row>
    <row r="8" customHeight="1" spans="1:10">
      <c r="A8" s="63">
        <v>45773</v>
      </c>
      <c r="B8" s="64">
        <v>45783</v>
      </c>
      <c r="C8" s="65" t="s">
        <v>11</v>
      </c>
      <c r="D8" s="66" t="s">
        <v>20</v>
      </c>
      <c r="E8" s="67" t="s">
        <v>21</v>
      </c>
      <c r="F8" s="68" t="s">
        <v>22</v>
      </c>
      <c r="G8" s="68" t="s">
        <v>15</v>
      </c>
      <c r="H8" s="70">
        <v>10000</v>
      </c>
      <c r="I8" s="71">
        <v>0.2</v>
      </c>
      <c r="J8" s="72">
        <f t="shared" si="0"/>
        <v>2000</v>
      </c>
    </row>
    <row r="9" customHeight="1" spans="1:10">
      <c r="A9" s="63"/>
      <c r="B9" s="73"/>
      <c r="C9" s="65"/>
      <c r="D9" s="74"/>
      <c r="E9" s="75"/>
      <c r="F9" s="68"/>
      <c r="G9" s="70" t="s">
        <v>16</v>
      </c>
      <c r="H9" s="70">
        <v>10000</v>
      </c>
      <c r="I9" s="70">
        <v>0.07</v>
      </c>
      <c r="J9" s="72">
        <f t="shared" si="0"/>
        <v>700</v>
      </c>
    </row>
    <row r="10" customHeight="1" spans="1:10">
      <c r="A10" s="63"/>
      <c r="B10" s="76">
        <v>45792</v>
      </c>
      <c r="C10" s="65"/>
      <c r="D10" s="74"/>
      <c r="E10" s="75"/>
      <c r="F10" s="68"/>
      <c r="G10" s="70" t="s">
        <v>17</v>
      </c>
      <c r="H10" s="70">
        <f>10000*4</f>
        <v>40000</v>
      </c>
      <c r="I10" s="70">
        <v>0.035</v>
      </c>
      <c r="J10" s="72">
        <f t="shared" si="0"/>
        <v>1400</v>
      </c>
    </row>
    <row r="11" customHeight="1" spans="1:10">
      <c r="A11" s="63"/>
      <c r="B11" s="64">
        <v>45783</v>
      </c>
      <c r="C11" s="65"/>
      <c r="D11" s="74"/>
      <c r="E11" s="75"/>
      <c r="F11" s="68"/>
      <c r="G11" s="68" t="s">
        <v>18</v>
      </c>
      <c r="H11" s="70">
        <v>10000</v>
      </c>
      <c r="I11" s="70">
        <v>0.098</v>
      </c>
      <c r="J11" s="72">
        <f t="shared" si="0"/>
        <v>980</v>
      </c>
    </row>
    <row r="12" customHeight="1" spans="1:10">
      <c r="A12" s="63"/>
      <c r="B12" s="73"/>
      <c r="C12" s="65"/>
      <c r="D12" s="74"/>
      <c r="E12" s="75"/>
      <c r="F12" s="68"/>
      <c r="G12" s="70" t="s">
        <v>19</v>
      </c>
      <c r="H12" s="70">
        <v>10000</v>
      </c>
      <c r="I12" s="70">
        <v>0.55</v>
      </c>
      <c r="J12" s="72">
        <f t="shared" si="0"/>
        <v>5500</v>
      </c>
    </row>
    <row r="13" customHeight="1" spans="1:10">
      <c r="A13" s="77">
        <v>45799</v>
      </c>
      <c r="B13" s="78">
        <v>45803</v>
      </c>
      <c r="C13" s="79" t="s">
        <v>11</v>
      </c>
      <c r="D13" s="80">
        <v>76891</v>
      </c>
      <c r="E13" s="81" t="s">
        <v>23</v>
      </c>
      <c r="F13" s="82" t="s">
        <v>24</v>
      </c>
      <c r="G13" s="83" t="s">
        <v>25</v>
      </c>
      <c r="H13" s="83">
        <v>390</v>
      </c>
      <c r="I13" s="83">
        <v>0.2</v>
      </c>
      <c r="J13" s="83">
        <f t="shared" si="0"/>
        <v>78</v>
      </c>
    </row>
    <row r="14" customHeight="1" spans="1:10">
      <c r="A14" s="77"/>
      <c r="B14" s="84"/>
      <c r="C14" s="79"/>
      <c r="D14" s="80"/>
      <c r="E14" s="85"/>
      <c r="F14" s="86"/>
      <c r="G14" s="83" t="s">
        <v>26</v>
      </c>
      <c r="H14" s="83">
        <v>390</v>
      </c>
      <c r="I14" s="83">
        <v>0.07</v>
      </c>
      <c r="J14" s="83">
        <f t="shared" si="0"/>
        <v>27.3</v>
      </c>
    </row>
    <row r="15" customHeight="1" spans="1:10">
      <c r="A15" s="77"/>
      <c r="B15" s="78">
        <v>45800</v>
      </c>
      <c r="C15" s="79"/>
      <c r="D15" s="80"/>
      <c r="E15" s="85"/>
      <c r="F15" s="86"/>
      <c r="G15" s="83" t="s">
        <v>27</v>
      </c>
      <c r="H15" s="83">
        <f>390*4</f>
        <v>1560</v>
      </c>
      <c r="I15" s="83">
        <v>0.035</v>
      </c>
      <c r="J15" s="83">
        <f t="shared" si="0"/>
        <v>54.6</v>
      </c>
    </row>
    <row r="16" customHeight="1" spans="1:10">
      <c r="A16" s="77"/>
      <c r="B16" s="84"/>
      <c r="C16" s="79"/>
      <c r="D16" s="80"/>
      <c r="E16" s="85"/>
      <c r="F16" s="86"/>
      <c r="G16" s="83" t="s">
        <v>28</v>
      </c>
      <c r="H16" s="83">
        <v>880</v>
      </c>
      <c r="I16" s="83">
        <v>0.55</v>
      </c>
      <c r="J16" s="83">
        <f t="shared" si="0"/>
        <v>484</v>
      </c>
    </row>
    <row r="17" customHeight="1" spans="1:11">
      <c r="A17" s="77"/>
      <c r="B17" s="87"/>
      <c r="C17" s="79"/>
      <c r="D17" s="80"/>
      <c r="E17" s="85"/>
      <c r="F17" s="88"/>
      <c r="G17" s="83" t="s">
        <v>29</v>
      </c>
      <c r="H17" s="83">
        <v>390</v>
      </c>
      <c r="I17" s="83">
        <v>0.098</v>
      </c>
      <c r="J17" s="83">
        <f t="shared" si="0"/>
        <v>38.22</v>
      </c>
    </row>
    <row r="18" customHeight="1" spans="1:11">
      <c r="A18" s="89">
        <v>45792</v>
      </c>
      <c r="B18" s="90">
        <v>45804</v>
      </c>
      <c r="C18" s="91" t="s">
        <v>11</v>
      </c>
      <c r="D18" s="92" t="s">
        <v>30</v>
      </c>
      <c r="E18" s="93" t="s">
        <v>31</v>
      </c>
      <c r="F18" s="94" t="s">
        <v>32</v>
      </c>
      <c r="G18" s="94" t="s">
        <v>25</v>
      </c>
      <c r="H18" s="95">
        <v>17010</v>
      </c>
      <c r="I18" s="96">
        <v>0.2</v>
      </c>
      <c r="J18" s="97">
        <f t="shared" si="0"/>
        <v>3402</v>
      </c>
      <c r="K18" s="1" t="s">
        <v>33</v>
      </c>
    </row>
    <row r="19" customHeight="1" spans="1:11">
      <c r="A19" s="89"/>
      <c r="B19" s="98"/>
      <c r="C19" s="91"/>
      <c r="D19" s="99"/>
      <c r="E19" s="100"/>
      <c r="F19" s="94"/>
      <c r="G19" s="95" t="s">
        <v>34</v>
      </c>
      <c r="H19" s="95">
        <v>17010</v>
      </c>
      <c r="I19" s="95">
        <v>0.07</v>
      </c>
      <c r="J19" s="97">
        <f t="shared" si="0"/>
        <v>1190.7</v>
      </c>
    </row>
    <row r="20" customHeight="1" spans="1:11">
      <c r="A20" s="89"/>
      <c r="B20" s="101">
        <v>45796</v>
      </c>
      <c r="C20" s="91"/>
      <c r="D20" s="99"/>
      <c r="E20" s="100"/>
      <c r="F20" s="94"/>
      <c r="G20" s="102" t="s">
        <v>27</v>
      </c>
      <c r="H20" s="102">
        <f>17010*4</f>
        <v>68040</v>
      </c>
      <c r="I20" s="102">
        <v>0.035</v>
      </c>
      <c r="J20" s="103">
        <f t="shared" si="0"/>
        <v>2381.4</v>
      </c>
    </row>
    <row r="21" customHeight="1" spans="1:11">
      <c r="A21" s="89"/>
      <c r="B21" s="89">
        <v>45794</v>
      </c>
      <c r="C21" s="91"/>
      <c r="D21" s="99"/>
      <c r="E21" s="100"/>
      <c r="F21" s="94"/>
      <c r="G21" s="94" t="s">
        <v>29</v>
      </c>
      <c r="H21" s="95">
        <v>17010</v>
      </c>
      <c r="I21" s="95">
        <v>0.098</v>
      </c>
      <c r="J21" s="97">
        <f t="shared" si="0"/>
        <v>1666.98</v>
      </c>
    </row>
    <row r="22" customHeight="1" spans="1:11">
      <c r="A22" s="89"/>
      <c r="B22" s="89">
        <v>45800</v>
      </c>
      <c r="C22" s="91"/>
      <c r="D22" s="99"/>
      <c r="E22" s="100"/>
      <c r="F22" s="94"/>
      <c r="G22" s="95" t="s">
        <v>35</v>
      </c>
      <c r="H22" s="95">
        <v>17010</v>
      </c>
      <c r="I22" s="95">
        <v>0.55</v>
      </c>
      <c r="J22" s="97">
        <f t="shared" si="0"/>
        <v>9355.5</v>
      </c>
    </row>
    <row r="23" customHeight="1" spans="1:11">
      <c r="A23" s="89">
        <v>45792</v>
      </c>
      <c r="B23" s="90">
        <v>45798</v>
      </c>
      <c r="C23" s="91" t="s">
        <v>11</v>
      </c>
      <c r="D23" s="92" t="s">
        <v>36</v>
      </c>
      <c r="E23" s="93" t="s">
        <v>37</v>
      </c>
      <c r="F23" s="94" t="s">
        <v>38</v>
      </c>
      <c r="G23" s="94" t="s">
        <v>25</v>
      </c>
      <c r="H23" s="95">
        <v>22000</v>
      </c>
      <c r="I23" s="96">
        <v>0.2</v>
      </c>
      <c r="J23" s="97">
        <f t="shared" si="0"/>
        <v>4400</v>
      </c>
    </row>
    <row r="24" customHeight="1" spans="1:11">
      <c r="A24" s="89"/>
      <c r="B24" s="98"/>
      <c r="C24" s="91"/>
      <c r="D24" s="99"/>
      <c r="E24" s="100"/>
      <c r="F24" s="94"/>
      <c r="G24" s="95" t="s">
        <v>34</v>
      </c>
      <c r="H24" s="95">
        <v>22000</v>
      </c>
      <c r="I24" s="95">
        <v>0.07</v>
      </c>
      <c r="J24" s="97">
        <f t="shared" si="0"/>
        <v>1540</v>
      </c>
    </row>
    <row r="25" customHeight="1" spans="1:11">
      <c r="A25" s="89"/>
      <c r="B25" s="101">
        <v>45796</v>
      </c>
      <c r="C25" s="91"/>
      <c r="D25" s="99"/>
      <c r="E25" s="100"/>
      <c r="F25" s="94"/>
      <c r="G25" s="95" t="s">
        <v>27</v>
      </c>
      <c r="H25" s="95">
        <f>22000*4</f>
        <v>88000</v>
      </c>
      <c r="I25" s="95">
        <v>0.035</v>
      </c>
      <c r="J25" s="97">
        <f t="shared" si="0"/>
        <v>3080</v>
      </c>
    </row>
    <row r="26" customHeight="1" spans="1:11">
      <c r="A26" s="89"/>
      <c r="B26" s="104">
        <v>45794</v>
      </c>
      <c r="C26" s="91"/>
      <c r="D26" s="99"/>
      <c r="E26" s="100"/>
      <c r="F26" s="94"/>
      <c r="G26" s="94" t="s">
        <v>29</v>
      </c>
      <c r="H26" s="95">
        <v>22000</v>
      </c>
      <c r="I26" s="95">
        <v>0.098</v>
      </c>
      <c r="J26" s="97">
        <f t="shared" si="0"/>
        <v>2156</v>
      </c>
    </row>
    <row r="27" customHeight="1" spans="1:11">
      <c r="A27" s="89"/>
      <c r="B27" s="105">
        <v>45799</v>
      </c>
      <c r="C27" s="91"/>
      <c r="D27" s="99"/>
      <c r="E27" s="100"/>
      <c r="F27" s="94"/>
      <c r="G27" s="95" t="s">
        <v>35</v>
      </c>
      <c r="H27" s="95">
        <v>22000</v>
      </c>
      <c r="I27" s="95">
        <v>0.55</v>
      </c>
      <c r="J27" s="97">
        <f t="shared" si="0"/>
        <v>12100</v>
      </c>
    </row>
    <row r="28" customHeight="1" spans="1:11">
      <c r="A28" s="89">
        <v>45794</v>
      </c>
      <c r="B28" s="90">
        <v>45805</v>
      </c>
      <c r="C28" s="91" t="s">
        <v>11</v>
      </c>
      <c r="D28" s="92" t="s">
        <v>39</v>
      </c>
      <c r="E28" s="93" t="s">
        <v>40</v>
      </c>
      <c r="F28" s="94" t="s">
        <v>41</v>
      </c>
      <c r="G28" s="94" t="s">
        <v>25</v>
      </c>
      <c r="H28" s="95">
        <v>14010</v>
      </c>
      <c r="I28" s="96">
        <v>0.2</v>
      </c>
      <c r="J28" s="97">
        <f t="shared" si="0"/>
        <v>2802</v>
      </c>
    </row>
    <row r="29" customHeight="1" spans="1:11">
      <c r="A29" s="89"/>
      <c r="B29" s="98"/>
      <c r="C29" s="91"/>
      <c r="D29" s="99"/>
      <c r="E29" s="100"/>
      <c r="F29" s="94"/>
      <c r="G29" s="95" t="s">
        <v>34</v>
      </c>
      <c r="H29" s="95">
        <v>14010</v>
      </c>
      <c r="I29" s="95">
        <v>0.07</v>
      </c>
      <c r="J29" s="97">
        <f t="shared" si="0"/>
        <v>980.7</v>
      </c>
    </row>
    <row r="30" customHeight="1" spans="1:11">
      <c r="A30" s="89"/>
      <c r="B30" s="89">
        <v>45803</v>
      </c>
      <c r="C30" s="91"/>
      <c r="D30" s="99"/>
      <c r="E30" s="100"/>
      <c r="F30" s="94"/>
      <c r="G30" s="95" t="s">
        <v>27</v>
      </c>
      <c r="H30" s="95">
        <f>14010*4</f>
        <v>56040</v>
      </c>
      <c r="I30" s="95">
        <v>0.035</v>
      </c>
      <c r="J30" s="97">
        <f t="shared" si="0"/>
        <v>1961.4</v>
      </c>
    </row>
    <row r="31" customHeight="1" spans="1:11">
      <c r="A31" s="89"/>
      <c r="B31" s="89"/>
      <c r="C31" s="91"/>
      <c r="D31" s="99"/>
      <c r="E31" s="100"/>
      <c r="F31" s="94"/>
      <c r="G31" s="94" t="s">
        <v>29</v>
      </c>
      <c r="H31" s="95">
        <v>14010</v>
      </c>
      <c r="I31" s="95">
        <v>0.098</v>
      </c>
      <c r="J31" s="97">
        <f t="shared" si="0"/>
        <v>1372.98</v>
      </c>
    </row>
    <row r="32" customHeight="1" spans="1:11">
      <c r="A32" s="89"/>
      <c r="B32" s="105">
        <v>45805</v>
      </c>
      <c r="C32" s="91"/>
      <c r="D32" s="99"/>
      <c r="E32" s="100"/>
      <c r="F32" s="94"/>
      <c r="G32" s="95" t="s">
        <v>35</v>
      </c>
      <c r="H32" s="95">
        <v>14010</v>
      </c>
      <c r="I32" s="95">
        <v>0.55</v>
      </c>
      <c r="J32" s="97">
        <f t="shared" si="0"/>
        <v>7705.5</v>
      </c>
    </row>
    <row r="33" customHeight="1" spans="1:10">
      <c r="A33" s="89">
        <v>45811</v>
      </c>
      <c r="B33" s="89">
        <v>45817</v>
      </c>
      <c r="C33" s="91" t="s">
        <v>11</v>
      </c>
      <c r="D33" s="92" t="s">
        <v>42</v>
      </c>
      <c r="E33" s="93" t="s">
        <v>43</v>
      </c>
      <c r="F33" s="94" t="s">
        <v>44</v>
      </c>
      <c r="G33" s="94" t="s">
        <v>25</v>
      </c>
      <c r="H33" s="95">
        <v>12000</v>
      </c>
      <c r="I33" s="96">
        <v>0.2</v>
      </c>
      <c r="J33" s="97">
        <f t="shared" si="0"/>
        <v>2400</v>
      </c>
    </row>
    <row r="34" customHeight="1" spans="1:10">
      <c r="A34" s="89"/>
      <c r="B34" s="89"/>
      <c r="C34" s="91"/>
      <c r="D34" s="99"/>
      <c r="E34" s="100"/>
      <c r="F34" s="94"/>
      <c r="G34" s="95" t="s">
        <v>34</v>
      </c>
      <c r="H34" s="95">
        <v>12000</v>
      </c>
      <c r="I34" s="95">
        <v>0.07</v>
      </c>
      <c r="J34" s="97">
        <f t="shared" ref="J34:J38" si="1">H34*I34</f>
        <v>840</v>
      </c>
    </row>
    <row r="35" customHeight="1" spans="1:10">
      <c r="A35" s="89"/>
      <c r="B35" s="89">
        <v>45814</v>
      </c>
      <c r="C35" s="91"/>
      <c r="D35" s="99"/>
      <c r="E35" s="100"/>
      <c r="F35" s="94"/>
      <c r="G35" s="95" t="s">
        <v>27</v>
      </c>
      <c r="H35" s="95">
        <f>12000*4</f>
        <v>48000</v>
      </c>
      <c r="I35" s="95">
        <v>0.035</v>
      </c>
      <c r="J35" s="97">
        <f t="shared" si="1"/>
        <v>1680</v>
      </c>
    </row>
    <row r="36" customHeight="1" spans="1:10">
      <c r="A36" s="89"/>
      <c r="B36" s="89"/>
      <c r="C36" s="91"/>
      <c r="D36" s="99"/>
      <c r="E36" s="100"/>
      <c r="F36" s="94"/>
      <c r="G36" s="94" t="s">
        <v>29</v>
      </c>
      <c r="H36" s="95">
        <v>12000</v>
      </c>
      <c r="I36" s="95">
        <v>0.098</v>
      </c>
      <c r="J36" s="97">
        <f t="shared" si="1"/>
        <v>1176</v>
      </c>
    </row>
    <row r="37" customHeight="1" spans="1:10">
      <c r="A37" s="89"/>
      <c r="B37" s="89">
        <v>45817</v>
      </c>
      <c r="C37" s="91"/>
      <c r="D37" s="99"/>
      <c r="E37" s="100"/>
      <c r="F37" s="94"/>
      <c r="G37" s="95" t="s">
        <v>35</v>
      </c>
      <c r="H37" s="95">
        <v>12000</v>
      </c>
      <c r="I37" s="95">
        <v>0.55</v>
      </c>
      <c r="J37" s="97">
        <f t="shared" si="1"/>
        <v>6600</v>
      </c>
    </row>
    <row r="38" customHeight="1" spans="1:10">
      <c r="A38" s="89">
        <v>45817</v>
      </c>
      <c r="B38" s="90">
        <v>45834</v>
      </c>
      <c r="C38" s="91" t="s">
        <v>11</v>
      </c>
      <c r="D38" s="92" t="s">
        <v>45</v>
      </c>
      <c r="E38" s="93" t="s">
        <v>46</v>
      </c>
      <c r="F38" s="94" t="s">
        <v>47</v>
      </c>
      <c r="G38" s="94" t="s">
        <v>25</v>
      </c>
      <c r="H38" s="95">
        <v>43000</v>
      </c>
      <c r="I38" s="96">
        <v>0.2</v>
      </c>
      <c r="J38" s="97">
        <f t="shared" si="1"/>
        <v>8600</v>
      </c>
    </row>
    <row r="39" customHeight="1" spans="1:10">
      <c r="A39" s="89"/>
      <c r="B39" s="98"/>
      <c r="C39" s="91"/>
      <c r="D39" s="99"/>
      <c r="E39" s="100"/>
      <c r="F39" s="94"/>
      <c r="G39" s="95" t="s">
        <v>34</v>
      </c>
      <c r="H39" s="95">
        <v>43000</v>
      </c>
      <c r="I39" s="95">
        <v>0.07</v>
      </c>
      <c r="J39" s="97">
        <f t="shared" ref="J39:J43" si="2">H39*I39</f>
        <v>3010</v>
      </c>
    </row>
    <row r="40" customHeight="1" spans="1:10">
      <c r="A40" s="89"/>
      <c r="B40" s="106">
        <v>45821</v>
      </c>
      <c r="C40" s="91"/>
      <c r="D40" s="99"/>
      <c r="E40" s="100"/>
      <c r="F40" s="94"/>
      <c r="G40" s="95" t="s">
        <v>27</v>
      </c>
      <c r="H40" s="95">
        <f>43000*4</f>
        <v>172000</v>
      </c>
      <c r="I40" s="95">
        <v>0.035</v>
      </c>
      <c r="J40" s="97">
        <f t="shared" si="2"/>
        <v>6020</v>
      </c>
    </row>
    <row r="41" customHeight="1" spans="1:10">
      <c r="A41" s="89"/>
      <c r="B41" s="106"/>
      <c r="C41" s="91"/>
      <c r="D41" s="99"/>
      <c r="E41" s="100"/>
      <c r="F41" s="94"/>
      <c r="G41" s="94" t="s">
        <v>29</v>
      </c>
      <c r="H41" s="95">
        <v>43000</v>
      </c>
      <c r="I41" s="95">
        <v>0.098</v>
      </c>
      <c r="J41" s="97">
        <f t="shared" si="2"/>
        <v>4214</v>
      </c>
    </row>
    <row r="42" customHeight="1" spans="1:10">
      <c r="A42" s="89"/>
      <c r="B42" s="105">
        <v>45834</v>
      </c>
      <c r="C42" s="91"/>
      <c r="D42" s="99"/>
      <c r="E42" s="100"/>
      <c r="F42" s="94"/>
      <c r="G42" s="95" t="s">
        <v>35</v>
      </c>
      <c r="H42" s="95">
        <v>43000</v>
      </c>
      <c r="I42" s="95">
        <v>0.55</v>
      </c>
      <c r="J42" s="97">
        <f t="shared" si="2"/>
        <v>23650</v>
      </c>
    </row>
    <row r="43" customHeight="1" spans="1:10">
      <c r="A43" s="27">
        <v>45813</v>
      </c>
      <c r="B43" s="28">
        <v>45829</v>
      </c>
      <c r="C43" s="29" t="s">
        <v>11</v>
      </c>
      <c r="D43" s="107" t="s">
        <v>48</v>
      </c>
      <c r="E43" s="43" t="s">
        <v>49</v>
      </c>
      <c r="F43" s="32" t="s">
        <v>50</v>
      </c>
      <c r="G43" s="32" t="s">
        <v>25</v>
      </c>
      <c r="H43" s="33">
        <v>28020</v>
      </c>
      <c r="I43" s="34">
        <v>0.2</v>
      </c>
      <c r="J43" s="35">
        <f t="shared" si="2"/>
        <v>5604</v>
      </c>
    </row>
    <row r="44" customHeight="1" spans="1:10">
      <c r="A44" s="27"/>
      <c r="B44" s="36"/>
      <c r="C44" s="29"/>
      <c r="D44" s="108"/>
      <c r="E44" s="45"/>
      <c r="F44" s="32"/>
      <c r="G44" s="33" t="s">
        <v>34</v>
      </c>
      <c r="H44" s="33">
        <v>28020</v>
      </c>
      <c r="I44" s="33">
        <v>0.07</v>
      </c>
      <c r="J44" s="35">
        <f t="shared" ref="J44:J52" si="3">H44*I44</f>
        <v>1961.4</v>
      </c>
    </row>
    <row r="45" customHeight="1" spans="1:10">
      <c r="A45" s="27"/>
      <c r="B45" s="39">
        <v>45841</v>
      </c>
      <c r="C45" s="29"/>
      <c r="D45" s="108"/>
      <c r="E45" s="45"/>
      <c r="F45" s="32"/>
      <c r="G45" s="33" t="s">
        <v>51</v>
      </c>
      <c r="H45" s="33">
        <f>28020*6</f>
        <v>168120</v>
      </c>
      <c r="I45" s="33">
        <v>0.035</v>
      </c>
      <c r="J45" s="35">
        <f t="shared" si="3"/>
        <v>5884.2</v>
      </c>
    </row>
    <row r="46" customHeight="1" spans="1:10">
      <c r="A46" s="27"/>
      <c r="B46" s="109">
        <v>45817</v>
      </c>
      <c r="C46" s="29"/>
      <c r="D46" s="108"/>
      <c r="E46" s="45"/>
      <c r="F46" s="32"/>
      <c r="G46" s="32" t="s">
        <v>29</v>
      </c>
      <c r="H46" s="33">
        <v>28020</v>
      </c>
      <c r="I46" s="33">
        <v>0.098</v>
      </c>
      <c r="J46" s="35">
        <f t="shared" si="3"/>
        <v>2745.96</v>
      </c>
    </row>
    <row r="47" customHeight="1" spans="1:10">
      <c r="A47" s="27"/>
      <c r="B47" s="110">
        <v>45821</v>
      </c>
      <c r="C47" s="29"/>
      <c r="D47" s="108"/>
      <c r="E47" s="45"/>
      <c r="F47" s="32"/>
      <c r="G47" s="33" t="s">
        <v>35</v>
      </c>
      <c r="H47" s="33">
        <v>28020</v>
      </c>
      <c r="I47" s="33">
        <v>0.55</v>
      </c>
      <c r="J47" s="35">
        <f t="shared" si="3"/>
        <v>15411</v>
      </c>
    </row>
    <row r="48" customHeight="1" spans="1:10">
      <c r="A48" s="27">
        <v>45817</v>
      </c>
      <c r="B48" s="28">
        <v>45828</v>
      </c>
      <c r="C48" s="29" t="s">
        <v>11</v>
      </c>
      <c r="D48" s="107" t="s">
        <v>52</v>
      </c>
      <c r="E48" s="43" t="s">
        <v>53</v>
      </c>
      <c r="F48" s="32" t="s">
        <v>54</v>
      </c>
      <c r="G48" s="32" t="s">
        <v>25</v>
      </c>
      <c r="H48" s="33">
        <v>13000</v>
      </c>
      <c r="I48" s="34">
        <v>0.2</v>
      </c>
      <c r="J48" s="35">
        <f t="shared" si="3"/>
        <v>2600</v>
      </c>
    </row>
    <row r="49" customHeight="1" spans="1:10">
      <c r="A49" s="27"/>
      <c r="B49" s="36"/>
      <c r="C49" s="29"/>
      <c r="D49" s="108"/>
      <c r="E49" s="45"/>
      <c r="F49" s="32"/>
      <c r="G49" s="33" t="s">
        <v>34</v>
      </c>
      <c r="H49" s="33">
        <v>13000</v>
      </c>
      <c r="I49" s="33">
        <v>0.07</v>
      </c>
      <c r="J49" s="35">
        <f t="shared" si="3"/>
        <v>910</v>
      </c>
    </row>
    <row r="50" customHeight="1" spans="1:10">
      <c r="A50" s="27"/>
      <c r="B50" s="39">
        <v>45841</v>
      </c>
      <c r="C50" s="29"/>
      <c r="D50" s="108"/>
      <c r="E50" s="45"/>
      <c r="F50" s="32"/>
      <c r="G50" s="33" t="s">
        <v>51</v>
      </c>
      <c r="H50" s="33">
        <f>13000*6</f>
        <v>78000</v>
      </c>
      <c r="I50" s="33">
        <v>0.035</v>
      </c>
      <c r="J50" s="35">
        <f t="shared" si="3"/>
        <v>2730</v>
      </c>
    </row>
    <row r="51" customHeight="1" spans="1:10">
      <c r="A51" s="27"/>
      <c r="B51" s="109">
        <v>45818</v>
      </c>
      <c r="C51" s="29"/>
      <c r="D51" s="108"/>
      <c r="E51" s="45"/>
      <c r="F51" s="32"/>
      <c r="G51" s="32" t="s">
        <v>29</v>
      </c>
      <c r="H51" s="33">
        <v>13000</v>
      </c>
      <c r="I51" s="33">
        <v>0.098</v>
      </c>
      <c r="J51" s="35">
        <f t="shared" si="3"/>
        <v>1274</v>
      </c>
    </row>
    <row r="52" customHeight="1" spans="1:10">
      <c r="A52" s="27"/>
      <c r="B52" s="110">
        <v>45824</v>
      </c>
      <c r="C52" s="29"/>
      <c r="D52" s="108"/>
      <c r="E52" s="45"/>
      <c r="F52" s="32"/>
      <c r="G52" s="33" t="s">
        <v>35</v>
      </c>
      <c r="H52" s="33">
        <v>13000</v>
      </c>
      <c r="I52" s="33">
        <v>0.55</v>
      </c>
      <c r="J52" s="35">
        <f t="shared" si="3"/>
        <v>7150</v>
      </c>
    </row>
    <row r="53" customHeight="1" spans="1:10">
      <c r="J53" s="1">
        <f>SUM(J3:J52)</f>
        <v>182419</v>
      </c>
    </row>
    <row r="57" ht="65" customHeight="1" spans="1:10">
      <c r="A57" s="49" t="s">
        <v>55</v>
      </c>
      <c r="B57" s="49"/>
      <c r="C57" s="49"/>
      <c r="D57" s="49"/>
      <c r="E57" s="49"/>
      <c r="F57" s="49"/>
      <c r="G57" s="49"/>
      <c r="H57" s="49"/>
      <c r="I57" s="49"/>
      <c r="J57" s="49"/>
    </row>
    <row r="58" ht="91" customHeight="1" spans="1:10">
      <c r="A58" s="50" t="s">
        <v>56</v>
      </c>
      <c r="B58" s="50" t="s">
        <v>57</v>
      </c>
      <c r="C58" s="50" t="s">
        <v>58</v>
      </c>
      <c r="D58" s="50" t="s">
        <v>59</v>
      </c>
      <c r="E58" s="50" t="s">
        <v>60</v>
      </c>
      <c r="F58" s="50" t="s">
        <v>61</v>
      </c>
      <c r="G58" s="50" t="s">
        <v>62</v>
      </c>
      <c r="H58" s="50" t="s">
        <v>63</v>
      </c>
      <c r="I58" s="50" t="s">
        <v>64</v>
      </c>
      <c r="J58" s="50" t="s">
        <v>65</v>
      </c>
    </row>
    <row r="59" hidden="1" customHeight="1" spans="1:10">
      <c r="A59" s="111">
        <v>1</v>
      </c>
      <c r="B59" s="112">
        <v>45891</v>
      </c>
      <c r="C59" s="113" t="s">
        <v>66</v>
      </c>
      <c r="D59" s="113" t="s">
        <v>67</v>
      </c>
      <c r="E59" s="113" t="s">
        <v>68</v>
      </c>
      <c r="F59" s="113" t="s">
        <v>69</v>
      </c>
      <c r="G59" s="113" t="s">
        <v>70</v>
      </c>
      <c r="H59" s="113">
        <v>163770</v>
      </c>
      <c r="I59" s="114">
        <v>21863.28</v>
      </c>
      <c r="J59" s="115"/>
    </row>
    <row r="60" hidden="1" customHeight="1" spans="1:10">
      <c r="A60" s="116">
        <v>1</v>
      </c>
      <c r="B60" s="117">
        <v>45922</v>
      </c>
      <c r="C60" s="118" t="s">
        <v>66</v>
      </c>
      <c r="D60" s="118" t="s">
        <v>67</v>
      </c>
      <c r="E60" s="118" t="s">
        <v>68</v>
      </c>
      <c r="F60" s="118" t="s">
        <v>69</v>
      </c>
      <c r="G60" s="118" t="s">
        <v>70</v>
      </c>
      <c r="H60" s="118">
        <v>864160</v>
      </c>
      <c r="I60" s="119">
        <v>114285.16</v>
      </c>
      <c r="J60" s="120" t="s">
        <v>71</v>
      </c>
    </row>
    <row r="61" customHeight="1" spans="1:10">
      <c r="A61" s="121">
        <v>1</v>
      </c>
      <c r="B61" s="122">
        <v>45971</v>
      </c>
      <c r="C61" s="121" t="s">
        <v>66</v>
      </c>
      <c r="D61" s="123" t="s">
        <v>72</v>
      </c>
      <c r="E61" s="121" t="s">
        <v>68</v>
      </c>
      <c r="F61" s="121" t="s">
        <v>73</v>
      </c>
      <c r="G61" s="121" t="s">
        <v>70</v>
      </c>
      <c r="H61" s="121">
        <v>410200</v>
      </c>
      <c r="I61" s="121">
        <v>46270.56</v>
      </c>
      <c r="J61" s="121" t="s">
        <v>74</v>
      </c>
    </row>
  </sheetData>
  <autoFilter xmlns:etc="http://www.wps.cn/officeDocument/2017/etCustomData" ref="A1:J61" etc:filterBottomFollowUsedRange="0">
    <extLst/>
  </autoFilter>
  <mergeCells count="68">
    <mergeCell ref="A1:J1"/>
    <mergeCell ref="A57:J57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B3:B4"/>
    <mergeCell ref="B8:B9"/>
    <mergeCell ref="B11:B12"/>
    <mergeCell ref="B13:B14"/>
    <mergeCell ref="B15:B17"/>
    <mergeCell ref="B18:B19"/>
    <mergeCell ref="B23:B24"/>
    <mergeCell ref="B28:B29"/>
    <mergeCell ref="B30:B31"/>
    <mergeCell ref="B33:B34"/>
    <mergeCell ref="B35:B36"/>
    <mergeCell ref="B38:B39"/>
    <mergeCell ref="B40:B41"/>
    <mergeCell ref="B43:B44"/>
    <mergeCell ref="B48:B49"/>
    <mergeCell ref="C3:C7"/>
    <mergeCell ref="C8:C12"/>
    <mergeCell ref="C13:C17"/>
    <mergeCell ref="C18:C22"/>
    <mergeCell ref="C23:C27"/>
    <mergeCell ref="C28:C32"/>
    <mergeCell ref="C33:C37"/>
    <mergeCell ref="C38:C42"/>
    <mergeCell ref="C43:C47"/>
    <mergeCell ref="C48:C52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E3:E7"/>
    <mergeCell ref="E8:E12"/>
    <mergeCell ref="E13:E17"/>
    <mergeCell ref="E18:E22"/>
    <mergeCell ref="E23:E27"/>
    <mergeCell ref="E28:E32"/>
    <mergeCell ref="E33:E37"/>
    <mergeCell ref="E38:E42"/>
    <mergeCell ref="E43:E47"/>
    <mergeCell ref="E48:E52"/>
    <mergeCell ref="F3:F7"/>
    <mergeCell ref="F8:F12"/>
    <mergeCell ref="F13:F17"/>
    <mergeCell ref="F18:F22"/>
    <mergeCell ref="F23:F27"/>
    <mergeCell ref="F28:F32"/>
    <mergeCell ref="F33:F37"/>
    <mergeCell ref="F38:F42"/>
    <mergeCell ref="F43:F47"/>
    <mergeCell ref="F48:F52"/>
    <mergeCell ref="K18:K4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70" zoomScaleNormal="70" workbookViewId="0">
      <selection activeCell="K19" sqref="K18:K19"/>
    </sheetView>
  </sheetViews>
  <sheetFormatPr defaultColWidth="24.7272727272727" defaultRowHeight="27" customHeight="1"/>
  <cols>
    <col min="1" max="1" width="16.5727272727273" style="1" customWidth="1"/>
    <col min="2" max="2" width="18.8272727272727" style="1" customWidth="1"/>
    <col min="3" max="3" width="15.5" style="1" customWidth="1"/>
    <col min="4" max="4" width="19.2181818181818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10" width="12.7181818181818" style="1" customWidth="1"/>
    <col min="11" max="11" width="39.2181818181818" style="1" customWidth="1"/>
    <col min="12" max="16375" width="24.7272727272727" style="1" customWidth="1"/>
    <col min="16376" max="16384" width="24.7272727272727" style="1"/>
  </cols>
  <sheetData>
    <row r="1" ht="44" customHeight="1" spans="1:11">
      <c r="A1" s="2" t="s">
        <v>0</v>
      </c>
      <c r="B1" s="2"/>
      <c r="C1" s="2"/>
      <c r="D1" s="2"/>
      <c r="E1" s="3"/>
      <c r="F1" s="2"/>
      <c r="G1" s="2"/>
      <c r="H1" s="2"/>
      <c r="I1" s="2"/>
      <c r="J1" s="2"/>
    </row>
    <row r="2" ht="51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7" t="s">
        <v>8</v>
      </c>
      <c r="I2" s="8" t="s">
        <v>9</v>
      </c>
      <c r="J2" s="9" t="s">
        <v>10</v>
      </c>
    </row>
    <row r="3" customHeight="1" spans="1:11">
      <c r="A3" s="10">
        <v>45827</v>
      </c>
      <c r="B3" s="11">
        <v>45841</v>
      </c>
      <c r="C3" s="12" t="s">
        <v>11</v>
      </c>
      <c r="D3" s="13" t="s">
        <v>75</v>
      </c>
      <c r="E3" s="14" t="s">
        <v>76</v>
      </c>
      <c r="F3" s="15" t="s">
        <v>77</v>
      </c>
      <c r="G3" s="15" t="s">
        <v>25</v>
      </c>
      <c r="H3" s="16">
        <v>15020</v>
      </c>
      <c r="I3" s="17">
        <v>0.2</v>
      </c>
      <c r="J3" s="18">
        <f t="shared" ref="J3:J16" si="0">H3*I3</f>
        <v>3004</v>
      </c>
      <c r="K3" s="19"/>
    </row>
    <row r="4" customHeight="1" spans="1:11">
      <c r="A4" s="10"/>
      <c r="B4" s="20"/>
      <c r="C4" s="12"/>
      <c r="D4" s="21"/>
      <c r="E4" s="22"/>
      <c r="F4" s="15"/>
      <c r="G4" s="16" t="s">
        <v>34</v>
      </c>
      <c r="H4" s="16">
        <v>15020</v>
      </c>
      <c r="I4" s="16">
        <v>0.07</v>
      </c>
      <c r="J4" s="18">
        <f t="shared" si="0"/>
        <v>1051.4</v>
      </c>
      <c r="K4" s="19"/>
    </row>
    <row r="5" customHeight="1" spans="1:11">
      <c r="A5" s="10"/>
      <c r="B5" s="23">
        <v>45835</v>
      </c>
      <c r="C5" s="12"/>
      <c r="D5" s="21"/>
      <c r="E5" s="22"/>
      <c r="F5" s="15"/>
      <c r="G5" s="16" t="s">
        <v>27</v>
      </c>
      <c r="H5" s="16">
        <f>15020*4</f>
        <v>60080</v>
      </c>
      <c r="I5" s="24">
        <v>0.035</v>
      </c>
      <c r="J5" s="25">
        <f t="shared" si="0"/>
        <v>2102.8</v>
      </c>
      <c r="K5" s="26" t="s">
        <v>78</v>
      </c>
    </row>
    <row r="6" customHeight="1" spans="1:11">
      <c r="A6" s="10"/>
      <c r="B6" s="20"/>
      <c r="C6" s="12"/>
      <c r="D6" s="21"/>
      <c r="E6" s="22"/>
      <c r="F6" s="15"/>
      <c r="G6" s="15" t="s">
        <v>29</v>
      </c>
      <c r="H6" s="16">
        <v>15020</v>
      </c>
      <c r="I6" s="16">
        <v>0.098</v>
      </c>
      <c r="J6" s="18">
        <f t="shared" si="0"/>
        <v>1471.96</v>
      </c>
      <c r="K6" s="19"/>
    </row>
    <row r="7" customHeight="1" spans="1:11">
      <c r="A7" s="10"/>
      <c r="B7" s="10">
        <v>45838</v>
      </c>
      <c r="C7" s="12"/>
      <c r="D7" s="21"/>
      <c r="E7" s="22"/>
      <c r="F7" s="15"/>
      <c r="G7" s="16" t="s">
        <v>35</v>
      </c>
      <c r="H7" s="16">
        <v>15020</v>
      </c>
      <c r="I7" s="16">
        <v>0.55</v>
      </c>
      <c r="J7" s="18">
        <f t="shared" si="0"/>
        <v>8261</v>
      </c>
      <c r="K7" s="19"/>
    </row>
    <row r="8" customHeight="1" spans="1:11">
      <c r="A8" s="27">
        <v>45841</v>
      </c>
      <c r="B8" s="28">
        <v>45856</v>
      </c>
      <c r="C8" s="29" t="s">
        <v>11</v>
      </c>
      <c r="D8" s="30" t="s">
        <v>79</v>
      </c>
      <c r="E8" s="31" t="s">
        <v>80</v>
      </c>
      <c r="F8" s="32" t="s">
        <v>81</v>
      </c>
      <c r="G8" s="32" t="s">
        <v>82</v>
      </c>
      <c r="H8" s="33">
        <v>42020</v>
      </c>
      <c r="I8" s="34">
        <v>0.2</v>
      </c>
      <c r="J8" s="35">
        <f t="shared" si="0"/>
        <v>8404</v>
      </c>
    </row>
    <row r="9" customHeight="1" spans="1:11">
      <c r="A9" s="27"/>
      <c r="B9" s="36"/>
      <c r="C9" s="29"/>
      <c r="D9" s="37"/>
      <c r="E9" s="38"/>
      <c r="F9" s="32"/>
      <c r="G9" s="33" t="s">
        <v>34</v>
      </c>
      <c r="H9" s="33">
        <v>42020</v>
      </c>
      <c r="I9" s="33">
        <v>0.07</v>
      </c>
      <c r="J9" s="35">
        <f t="shared" si="0"/>
        <v>2941.4</v>
      </c>
    </row>
    <row r="10" customHeight="1" spans="1:11">
      <c r="A10" s="27"/>
      <c r="B10" s="39">
        <v>45878</v>
      </c>
      <c r="C10" s="29"/>
      <c r="D10" s="37"/>
      <c r="E10" s="38"/>
      <c r="F10" s="32"/>
      <c r="G10" s="33" t="s">
        <v>83</v>
      </c>
      <c r="H10" s="33">
        <f>42020*5</f>
        <v>210100</v>
      </c>
      <c r="I10" s="40">
        <v>0.035</v>
      </c>
      <c r="J10" s="35">
        <f t="shared" si="0"/>
        <v>7353.5</v>
      </c>
    </row>
    <row r="11" customHeight="1" spans="1:11">
      <c r="A11" s="27"/>
      <c r="B11" s="41">
        <v>45847</v>
      </c>
      <c r="C11" s="29"/>
      <c r="D11" s="37"/>
      <c r="E11" s="38"/>
      <c r="F11" s="32"/>
      <c r="G11" s="32" t="s">
        <v>29</v>
      </c>
      <c r="H11" s="33">
        <v>42020</v>
      </c>
      <c r="I11" s="33">
        <v>0.098</v>
      </c>
      <c r="J11" s="35">
        <f t="shared" si="0"/>
        <v>4117.96</v>
      </c>
    </row>
    <row r="12" ht="46" customHeight="1" spans="1:11">
      <c r="A12" s="10">
        <v>45869</v>
      </c>
      <c r="B12" s="11">
        <v>45869</v>
      </c>
      <c r="C12" s="12" t="s">
        <v>11</v>
      </c>
      <c r="D12" s="42"/>
      <c r="E12" s="14" t="s">
        <v>84</v>
      </c>
      <c r="F12" s="15" t="s">
        <v>85</v>
      </c>
      <c r="G12" s="16" t="s">
        <v>35</v>
      </c>
      <c r="H12" s="16">
        <v>768</v>
      </c>
      <c r="I12" s="16">
        <v>0.55</v>
      </c>
      <c r="J12" s="18">
        <f t="shared" si="0"/>
        <v>422.4</v>
      </c>
      <c r="K12" s="26" t="s">
        <v>78</v>
      </c>
    </row>
    <row r="13" customHeight="1" spans="1:11">
      <c r="A13" s="27">
        <v>45880</v>
      </c>
      <c r="B13" s="28">
        <v>45887</v>
      </c>
      <c r="C13" s="29" t="s">
        <v>11</v>
      </c>
      <c r="D13" s="30" t="s">
        <v>79</v>
      </c>
      <c r="E13" s="43" t="s">
        <v>86</v>
      </c>
      <c r="F13" s="32" t="s">
        <v>87</v>
      </c>
      <c r="G13" s="32" t="s">
        <v>82</v>
      </c>
      <c r="H13" s="33">
        <v>2108</v>
      </c>
      <c r="I13" s="44">
        <v>0.2</v>
      </c>
      <c r="J13" s="35">
        <f t="shared" si="0"/>
        <v>421.6</v>
      </c>
    </row>
    <row r="14" customHeight="1" spans="1:11">
      <c r="A14" s="27"/>
      <c r="B14" s="36"/>
      <c r="C14" s="29"/>
      <c r="D14" s="37"/>
      <c r="E14" s="45"/>
      <c r="F14" s="32"/>
      <c r="G14" s="33" t="s">
        <v>34</v>
      </c>
      <c r="H14" s="33">
        <v>2108</v>
      </c>
      <c r="I14" s="46">
        <v>0.07</v>
      </c>
      <c r="J14" s="35">
        <f t="shared" si="0"/>
        <v>147.56</v>
      </c>
    </row>
    <row r="15" customHeight="1" spans="1:11">
      <c r="A15" s="27"/>
      <c r="B15" s="47">
        <v>45882</v>
      </c>
      <c r="C15" s="29"/>
      <c r="D15" s="37"/>
      <c r="E15" s="45"/>
      <c r="F15" s="32"/>
      <c r="G15" s="33" t="s">
        <v>83</v>
      </c>
      <c r="H15" s="33">
        <f>2108*5</f>
        <v>10540</v>
      </c>
      <c r="I15" s="48">
        <v>0.035</v>
      </c>
      <c r="J15" s="35">
        <f t="shared" si="0"/>
        <v>368.9</v>
      </c>
    </row>
    <row r="16" customHeight="1" spans="1:11">
      <c r="A16" s="27"/>
      <c r="B16" s="36"/>
      <c r="C16" s="29"/>
      <c r="D16" s="37"/>
      <c r="E16" s="45"/>
      <c r="F16" s="32"/>
      <c r="G16" s="32" t="s">
        <v>29</v>
      </c>
      <c r="H16" s="33">
        <v>2108</v>
      </c>
      <c r="I16" s="46">
        <v>0.098</v>
      </c>
      <c r="J16" s="35">
        <f t="shared" si="0"/>
        <v>206.584</v>
      </c>
    </row>
    <row r="17" customHeight="1" spans="1:10">
      <c r="J17" s="1">
        <f>SUM(J3:J16)</f>
        <v>40275.064</v>
      </c>
    </row>
    <row r="20" s="1" customFormat="1" ht="65" customHeight="1" spans="1:10">
      <c r="A20" s="49" t="s">
        <v>55</v>
      </c>
      <c r="B20" s="49"/>
      <c r="C20" s="49"/>
      <c r="D20" s="49"/>
      <c r="E20" s="49"/>
      <c r="F20" s="49"/>
      <c r="G20" s="49"/>
      <c r="H20" s="49"/>
      <c r="I20" s="49"/>
      <c r="J20" s="49"/>
    </row>
    <row r="21" s="1" customFormat="1" ht="65" customHeight="1" spans="1:10">
      <c r="A21" s="50" t="s">
        <v>56</v>
      </c>
      <c r="B21" s="50" t="s">
        <v>57</v>
      </c>
      <c r="C21" s="50" t="s">
        <v>58</v>
      </c>
      <c r="D21" s="50" t="s">
        <v>59</v>
      </c>
      <c r="E21" s="50" t="s">
        <v>60</v>
      </c>
      <c r="F21" s="50" t="s">
        <v>61</v>
      </c>
      <c r="G21" s="50" t="s">
        <v>62</v>
      </c>
      <c r="H21" s="50" t="s">
        <v>63</v>
      </c>
      <c r="I21" s="50" t="s">
        <v>64</v>
      </c>
      <c r="J21" s="50" t="s">
        <v>65</v>
      </c>
    </row>
    <row r="22" s="1" customFormat="1" ht="56" hidden="1" customHeight="1" spans="1:10">
      <c r="A22" s="51">
        <v>1</v>
      </c>
      <c r="B22" s="52">
        <v>45922</v>
      </c>
      <c r="C22" s="53" t="s">
        <v>66</v>
      </c>
      <c r="D22" s="54" t="s">
        <v>88</v>
      </c>
      <c r="E22" s="53" t="s">
        <v>68</v>
      </c>
      <c r="F22" s="53" t="s">
        <v>69</v>
      </c>
      <c r="G22" s="53" t="s">
        <v>70</v>
      </c>
      <c r="H22" s="53">
        <v>120928</v>
      </c>
      <c r="I22" s="55">
        <v>16313.56</v>
      </c>
      <c r="J22" s="56" t="s">
        <v>89</v>
      </c>
    </row>
    <row r="23" ht="64" customHeight="1" spans="1:10">
      <c r="A23" s="57">
        <v>1</v>
      </c>
      <c r="B23" s="58">
        <v>45971</v>
      </c>
      <c r="C23" s="59" t="s">
        <v>66</v>
      </c>
      <c r="D23" s="60" t="s">
        <v>88</v>
      </c>
      <c r="E23" s="59" t="s">
        <v>68</v>
      </c>
      <c r="F23" s="59" t="s">
        <v>69</v>
      </c>
      <c r="G23" s="59" t="s">
        <v>70</v>
      </c>
      <c r="H23" s="59">
        <v>353024</v>
      </c>
      <c r="I23" s="61">
        <v>23961.504</v>
      </c>
      <c r="J23" s="62" t="s">
        <v>90</v>
      </c>
    </row>
  </sheetData>
  <autoFilter xmlns:etc="http://www.wps.cn/officeDocument/2017/etCustomData" ref="A1:J17" etc:filterBottomFollowUsedRange="0">
    <extLst/>
  </autoFilter>
  <mergeCells count="22">
    <mergeCell ref="A1:J1"/>
    <mergeCell ref="A20:J20"/>
    <mergeCell ref="A3:A7"/>
    <mergeCell ref="A8:A11"/>
    <mergeCell ref="A13:A16"/>
    <mergeCell ref="B3:B4"/>
    <mergeCell ref="B5:B6"/>
    <mergeCell ref="B8:B9"/>
    <mergeCell ref="B13:B14"/>
    <mergeCell ref="B15:B16"/>
    <mergeCell ref="C3:C7"/>
    <mergeCell ref="C8:C11"/>
    <mergeCell ref="C13:C16"/>
    <mergeCell ref="D3:D7"/>
    <mergeCell ref="D8:D11"/>
    <mergeCell ref="D13:D16"/>
    <mergeCell ref="E3:E7"/>
    <mergeCell ref="E8:E11"/>
    <mergeCell ref="E13:E16"/>
    <mergeCell ref="F3:F7"/>
    <mergeCell ref="F8:F11"/>
    <mergeCell ref="F13:F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国内圣琪</vt:lpstr>
      <vt:lpstr>井得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2025-11-10T07:43:56Z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false</vt:bool>
  </property>
</Properties>
</file>