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10月对账单" sheetId="28" r:id="rId1"/>
    <sheet name="11月对账单" sheetId="29" r:id="rId2"/>
    <sheet name="1092-232、0852-233、1094-232" sheetId="30" state="hidden" r:id="rId3"/>
  </sheets>
  <definedNames>
    <definedName name="_xlnm._FilterDatabase" localSheetId="0" hidden="1">'10月对账单'!$A$1:$I$4</definedName>
    <definedName name="_xlnm._FilterDatabase" localSheetId="1" hidden="1">'11月对账单'!$A$1:$I$104</definedName>
    <definedName name="_xlnm._FilterDatabase" localSheetId="2" hidden="1">'1092-232、0852-233、1094-232'!$A$1:$I$102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<sst xmlns="http://schemas.openxmlformats.org/spreadsheetml/2006/main" count="447" uniqueCount="90">
  <si>
    <t>汉帛2025对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</si>
  <si>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</si>
  <si>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</si>
  <si>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</si>
  <si>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</si>
  <si>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</si>
  <si>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</si>
  <si>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</si>
  <si>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</si>
  <si>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</si>
  <si>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Kayla</t>
  </si>
  <si>
    <t>/</t>
  </si>
  <si>
    <t>RGTHBBSK001</t>
  </si>
  <si>
    <t>BSK样品卡</t>
  </si>
  <si>
    <t>BSK样卡吊牌BKHTP24005-120*80mm</t>
  </si>
  <si>
    <t>41068
41363
41873</t>
  </si>
  <si>
    <t>RGTHBBSK009</t>
  </si>
  <si>
    <t>EMILY 1092-232-802
Cambodia 女上装</t>
  </si>
  <si>
    <t>黑色织标WLBCGEN018-65*20mm</t>
  </si>
  <si>
    <t>白色空白芯片标WLBCRF1019-65*20（+1%）</t>
  </si>
  <si>
    <t>白色空白芯片标WLBCRF1019-65*20-免费损耗1%</t>
  </si>
  <si>
    <t>白色空白芯片标WLBCRF1019-65*20-大货样</t>
  </si>
  <si>
    <t>白色缎带洗标CLBCGEN003*5页-60*25mm</t>
  </si>
  <si>
    <t>空白标BKKBXM24002（60*25mm）</t>
  </si>
  <si>
    <t>黑色缎带洗标CLBCGEN004*5页-60*25mm</t>
  </si>
  <si>
    <t>黑色空白标BKKBXM24004（60*25mm）</t>
  </si>
  <si>
    <t>白色吊牌HPBCRFI001-60*95mm-RFID LOGO</t>
  </si>
  <si>
    <t>黑色 吊绳 MRBCGEN004-320*1.5mm</t>
  </si>
  <si>
    <t>40885
41067</t>
  </si>
  <si>
    <t>RGTHBBSK0010</t>
  </si>
  <si>
    <t>FEMME 0852-233-533/700
Cambodia 女上装</t>
  </si>
  <si>
    <t>40881
41056
41424</t>
  </si>
  <si>
    <t>RGTHBBSK0011</t>
  </si>
  <si>
    <t>NICOLE 1094-232-722
Cambodia 女上装</t>
  </si>
  <si>
    <t>RGTHBBSK0012</t>
  </si>
  <si>
    <t>EMILY 1092-232-802
Cambodia 女上装 翻单1</t>
  </si>
  <si>
    <t>42153
42160</t>
  </si>
  <si>
    <t>RGTHBBSK0013</t>
  </si>
  <si>
    <t>FEMME 0852-233-533/700
Cambodia 女上装 翻单1</t>
  </si>
  <si>
    <t>RGTHBBSK0014</t>
  </si>
  <si>
    <t>FEMME 0852-233-700
Cambodia 女上装 翻单2</t>
  </si>
  <si>
    <t>RGTHBBSK0015</t>
  </si>
  <si>
    <t>NICOLE 1094-232-722
Cambodia 女上装 翻单1</t>
  </si>
  <si>
    <t>43120
43125</t>
  </si>
  <si>
    <t>RGTHBBSK0016</t>
  </si>
  <si>
    <t>NICOLE 1094-232-401
Cambodia 女上装 翻单2</t>
  </si>
  <si>
    <t>白色缎带洗标CLBCGEN003*1页-60*25mm（条码页）</t>
  </si>
  <si>
    <t>白色缎带洗标CLBCGEN003*4页-60*25mm（后4页）</t>
  </si>
  <si>
    <t>RGTHBBSK0017</t>
  </si>
  <si>
    <t>新版RFID手持枪</t>
  </si>
  <si>
    <t>RGTHBBSK0018</t>
  </si>
  <si>
    <t>FEMME 0852-233-533
Cambodia 女上装 翻单3</t>
  </si>
  <si>
    <t>RGTHBBSK0019</t>
  </si>
  <si>
    <t>NICOLE 1094-232-722
Cambodia 女上装 翻单3</t>
  </si>
  <si>
    <t>RGTHBBSK0020</t>
  </si>
  <si>
    <t>黑色织标LCWOL25047-54*43mm</t>
  </si>
  <si>
    <t>RGTHBBSK0021</t>
  </si>
  <si>
    <t>EMILY 1092-232-802
Cambodia 女上装 翻单2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</si>
  <si>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</si>
  <si>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</si>
  <si>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</si>
  <si>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</si>
  <si>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</si>
  <si>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</si>
  <si>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</si>
  <si>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</si>
  <si>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</si>
  <si>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</si>
  <si>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</si>
  <si>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</si>
  <si>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</si>
  <si>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</si>
  <si>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汉帛</t>
  </si>
  <si>
    <t>江苏麦太斯纺织有限公司</t>
  </si>
  <si>
    <t>主标</t>
  </si>
  <si>
    <t>个</t>
  </si>
  <si>
    <t>YM2518410038</t>
  </si>
  <si>
    <t>1092-232</t>
  </si>
  <si>
    <t>洗标</t>
  </si>
  <si>
    <t>1094-232</t>
  </si>
  <si>
    <t>0852-233</t>
  </si>
  <si>
    <t>YM2518410044</t>
  </si>
  <si>
    <t>吊牌</t>
  </si>
  <si>
    <t>吊绳</t>
  </si>
  <si>
    <t>YM2518410048</t>
  </si>
  <si>
    <t>YM2518410050</t>
  </si>
  <si>
    <t>套</t>
  </si>
  <si>
    <t>开票金额</t>
  </si>
  <si>
    <t>实际金额</t>
  </si>
  <si>
    <t>平衡项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</si>
</sst>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22"/>
      <color theme="1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0" fillId="0" borderId="0" xfId="0" applyNumberFormat="1" applyFill="1">
      <alignment vertical="center"/>
    </xf>
    <xf numFmtId="14" fontId="0" fillId="0" borderId="0" xfId="0" applyNumberForma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58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8" fontId="15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8" fontId="15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58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8" fontId="15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58" fontId="13" fillId="0" borderId="1" xfId="0" applyNumberFormat="1" applyFont="1" applyBorder="1" applyAlignment="1">
      <alignment horizontal="center" vertical="center" wrapText="1"/>
    </xf>
    <xf numFmtId="8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D15" sqref="D15"/>
    </sheetView>
  </sheetViews>
  <sheetFormatPr defaultColWidth="8.72727272727273" defaultRowHeight="14" outlineLevelRow="6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8.72727272727273" style="1"/>
    <col min="12" max="12" width="11.7272727272727" style="3"/>
    <col min="13" max="14" width="10.5454545454545" style="3"/>
    <col min="15" max="15" width="12.8181818181818" style="3"/>
    <col min="16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L2" s="3"/>
      <c r="M2" s="3"/>
      <c r="N2" s="3"/>
    </row>
    <row r="3" ht="16.5" spans="1:15">
      <c r="A3" s="14">
        <v>45876</v>
      </c>
      <c r="B3" s="18" t="s">
        <v>10</v>
      </c>
      <c r="C3" s="18" t="s">
        <v>11</v>
      </c>
      <c r="D3" s="29" t="s">
        <v>12</v>
      </c>
      <c r="E3" s="15" t="s">
        <v>13</v>
      </c>
      <c r="F3" s="18" t="s">
        <v>14</v>
      </c>
      <c r="G3" s="18">
        <v>500</v>
      </c>
      <c r="H3" s="18">
        <v>0.4</v>
      </c>
      <c r="I3" s="18">
        <f>G3*H3</f>
        <v>200</v>
      </c>
      <c r="O3" s="1"/>
    </row>
    <row r="4" ht="16.5" spans="1:15">
      <c r="A4" s="61"/>
      <c r="B4" s="61"/>
      <c r="C4" s="61"/>
      <c r="D4" s="61"/>
      <c r="E4" s="61"/>
      <c r="F4" s="61"/>
      <c r="G4" s="62"/>
      <c r="H4" s="61"/>
      <c r="I4" s="63">
        <f>I3</f>
        <v>200</v>
      </c>
    </row>
    <row r="5" ht="16.5" spans="1:15">
      <c r="A5" s="61"/>
      <c r="B5" s="61"/>
      <c r="C5" s="61"/>
      <c r="D5" s="61"/>
      <c r="E5" s="61"/>
      <c r="F5" s="61"/>
      <c r="G5" s="62"/>
      <c r="H5" s="61"/>
      <c r="I5" s="61"/>
    </row>
    <row r="6" ht="16.5" spans="1:15">
      <c r="A6" s="61"/>
      <c r="B6" s="61"/>
      <c r="C6" s="61"/>
      <c r="D6" s="61"/>
      <c r="E6" s="61"/>
      <c r="F6" s="61"/>
      <c r="G6" s="62"/>
      <c r="H6" s="61"/>
      <c r="I6" s="61"/>
    </row>
    <row r="7" ht="16.5" spans="1:15">
      <c r="A7" s="61"/>
      <c r="B7" s="61"/>
      <c r="C7" s="61"/>
      <c r="D7" s="61"/>
      <c r="E7" s="61"/>
      <c r="F7" s="61"/>
      <c r="G7" s="62"/>
      <c r="H7" s="61"/>
      <c r="I7" s="61"/>
    </row>
  </sheetData>
  <autoFilter xmlns:etc="http://www.wps.cn/officeDocument/2017/etCustomData" ref="A1:I4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0"/>
  <sheetViews>
    <sheetView tabSelected="1" zoomScale="115" zoomScaleNormal="115" workbookViewId="0">
      <selection activeCell="E15" sqref="E15:E2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8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10.5454545454545" style="26"/>
    <col min="12" max="12" width="11.7272727272727" style="3"/>
    <col min="13" max="14" width="10.5454545454545" style="3"/>
    <col min="15" max="15" width="12.8181818181818" style="3"/>
    <col min="16" max="16" width="11.7272727272727" style="1" customWidth="1"/>
    <col min="17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K1" s="26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K2" s="26"/>
      <c r="L2" s="3"/>
      <c r="M2" s="3"/>
      <c r="N2" s="3"/>
    </row>
    <row r="3" ht="16.5" spans="1:15">
      <c r="A3" s="14">
        <v>45946</v>
      </c>
      <c r="B3" s="15" t="s">
        <v>10</v>
      </c>
      <c r="C3" s="16" t="s">
        <v>15</v>
      </c>
      <c r="D3" s="17" t="s">
        <v>16</v>
      </c>
      <c r="E3" s="15" t="s">
        <v>17</v>
      </c>
      <c r="F3" s="16" t="s">
        <v>18</v>
      </c>
      <c r="G3" s="18">
        <f>5000+10000+7500+5000</f>
        <v>27500</v>
      </c>
      <c r="H3" s="19">
        <v>0.13</v>
      </c>
      <c r="I3" s="27">
        <f>H3*G3</f>
        <v>3575</v>
      </c>
      <c r="O3" s="1"/>
    </row>
    <row r="4" ht="16.5" spans="1:15">
      <c r="A4" s="14"/>
      <c r="B4" s="15"/>
      <c r="C4" s="15"/>
      <c r="D4" s="17"/>
      <c r="E4" s="15"/>
      <c r="F4" s="20" t="s">
        <v>19</v>
      </c>
      <c r="G4" s="18">
        <f>27500*1.01</f>
        <v>27775</v>
      </c>
      <c r="H4" s="19">
        <v>0.85</v>
      </c>
      <c r="I4" s="27">
        <f t="shared" ref="I4:I35" si="0">H4*G4</f>
        <v>23608.75</v>
      </c>
      <c r="O4" s="1"/>
    </row>
    <row r="5" ht="16.5" spans="1:15">
      <c r="A5" s="14"/>
      <c r="B5" s="15"/>
      <c r="C5" s="15"/>
      <c r="D5" s="17"/>
      <c r="E5" s="15"/>
      <c r="F5" s="20" t="s">
        <v>20</v>
      </c>
      <c r="G5" s="18">
        <f>27500*0.01</f>
        <v>275</v>
      </c>
      <c r="H5" s="19">
        <v>0</v>
      </c>
      <c r="I5" s="27">
        <f t="shared" si="0"/>
        <v>0</v>
      </c>
      <c r="O5" s="1"/>
    </row>
    <row r="6" ht="16.5" spans="1:15">
      <c r="A6" s="14"/>
      <c r="B6" s="15"/>
      <c r="C6" s="15"/>
      <c r="D6" s="17"/>
      <c r="E6" s="15"/>
      <c r="F6" s="20" t="s">
        <v>21</v>
      </c>
      <c r="G6" s="18">
        <f>2*4*5</f>
        <v>40</v>
      </c>
      <c r="H6" s="19">
        <v>0</v>
      </c>
      <c r="I6" s="27">
        <f t="shared" si="0"/>
        <v>0</v>
      </c>
      <c r="O6" s="1"/>
    </row>
    <row r="7" ht="16.5" spans="1:15">
      <c r="A7" s="14"/>
      <c r="B7" s="15"/>
      <c r="C7" s="15"/>
      <c r="D7" s="17"/>
      <c r="E7" s="15"/>
      <c r="F7" s="16" t="s">
        <v>22</v>
      </c>
      <c r="G7" s="19">
        <f>27500*5</f>
        <v>137500</v>
      </c>
      <c r="H7" s="19">
        <v>0.042</v>
      </c>
      <c r="I7" s="27">
        <f t="shared" si="0"/>
        <v>5775</v>
      </c>
      <c r="O7" s="1"/>
    </row>
    <row r="8" ht="16.5" spans="1:15">
      <c r="A8" s="14"/>
      <c r="B8" s="15"/>
      <c r="C8" s="15"/>
      <c r="D8" s="17"/>
      <c r="E8" s="15"/>
      <c r="F8" s="16" t="s">
        <v>23</v>
      </c>
      <c r="G8" s="19">
        <v>27500</v>
      </c>
      <c r="H8" s="19">
        <v>0.03</v>
      </c>
      <c r="I8" s="27">
        <f t="shared" si="0"/>
        <v>825</v>
      </c>
      <c r="O8" s="1"/>
    </row>
    <row r="9" ht="16.5" spans="1:15">
      <c r="A9" s="14"/>
      <c r="B9" s="15"/>
      <c r="C9" s="15"/>
      <c r="D9" s="17"/>
      <c r="E9" s="15"/>
      <c r="F9" s="16" t="s">
        <v>24</v>
      </c>
      <c r="G9" s="19">
        <f>15000*5</f>
        <v>75000</v>
      </c>
      <c r="H9" s="19">
        <v>0.042</v>
      </c>
      <c r="I9" s="27">
        <f t="shared" si="0"/>
        <v>3150</v>
      </c>
      <c r="O9" s="1"/>
    </row>
    <row r="10" ht="16.5" spans="1:15">
      <c r="A10" s="14"/>
      <c r="B10" s="15"/>
      <c r="C10" s="15"/>
      <c r="D10" s="17"/>
      <c r="E10" s="15"/>
      <c r="F10" s="16" t="s">
        <v>25</v>
      </c>
      <c r="G10" s="19">
        <v>15000</v>
      </c>
      <c r="H10" s="19">
        <v>0.03</v>
      </c>
      <c r="I10" s="27">
        <f t="shared" si="0"/>
        <v>450</v>
      </c>
      <c r="O10" s="1"/>
    </row>
    <row r="11" ht="16.5" spans="1:15">
      <c r="A11" s="14"/>
      <c r="B11" s="15"/>
      <c r="C11" s="15"/>
      <c r="D11" s="17"/>
      <c r="E11" s="15"/>
      <c r="F11" s="19" t="s">
        <v>26</v>
      </c>
      <c r="G11" s="19">
        <v>5000</v>
      </c>
      <c r="H11" s="19">
        <v>0.265</v>
      </c>
      <c r="I11" s="27">
        <f t="shared" si="0"/>
        <v>1325</v>
      </c>
      <c r="O11" s="1"/>
    </row>
    <row r="12" ht="16.5" spans="1:15">
      <c r="A12" s="14"/>
      <c r="B12" s="15"/>
      <c r="C12" s="15"/>
      <c r="D12" s="17"/>
      <c r="E12" s="15"/>
      <c r="F12" s="16" t="s">
        <v>27</v>
      </c>
      <c r="G12" s="19">
        <v>5000</v>
      </c>
      <c r="H12" s="19">
        <v>0.1</v>
      </c>
      <c r="I12" s="27">
        <f t="shared" si="0"/>
        <v>500</v>
      </c>
      <c r="O12" s="1"/>
    </row>
    <row r="13" ht="16.5" spans="1:15">
      <c r="A13" s="14"/>
      <c r="B13" s="15"/>
      <c r="C13" s="15"/>
      <c r="D13" s="17"/>
      <c r="E13" s="15"/>
      <c r="F13" s="18" t="s">
        <v>26</v>
      </c>
      <c r="G13" s="18">
        <v>10000</v>
      </c>
      <c r="H13" s="19">
        <v>0.265</v>
      </c>
      <c r="I13" s="27">
        <f t="shared" si="0"/>
        <v>2650</v>
      </c>
      <c r="O13" s="1"/>
    </row>
    <row r="14" ht="16.5" spans="1:15">
      <c r="A14" s="14"/>
      <c r="B14" s="15"/>
      <c r="C14" s="15"/>
      <c r="D14" s="17"/>
      <c r="E14" s="15"/>
      <c r="F14" s="15" t="s">
        <v>27</v>
      </c>
      <c r="G14" s="18">
        <v>10000</v>
      </c>
      <c r="H14" s="19">
        <v>0.1</v>
      </c>
      <c r="I14" s="27">
        <f t="shared" si="0"/>
        <v>1000</v>
      </c>
      <c r="O14" s="1"/>
    </row>
    <row r="15" ht="16.5" spans="1:15">
      <c r="A15" s="14">
        <v>45950</v>
      </c>
      <c r="B15" s="15" t="s">
        <v>10</v>
      </c>
      <c r="C15" s="16" t="s">
        <v>28</v>
      </c>
      <c r="D15" s="17" t="s">
        <v>29</v>
      </c>
      <c r="E15" s="15" t="s">
        <v>30</v>
      </c>
      <c r="F15" s="16" t="s">
        <v>18</v>
      </c>
      <c r="G15" s="18">
        <f>15000</f>
        <v>15000</v>
      </c>
      <c r="H15" s="19">
        <v>0.13</v>
      </c>
      <c r="I15" s="27">
        <f t="shared" si="0"/>
        <v>1950</v>
      </c>
      <c r="O15" s="1"/>
    </row>
    <row r="16" ht="16.5" spans="1:15">
      <c r="A16" s="14"/>
      <c r="B16" s="15"/>
      <c r="C16" s="15"/>
      <c r="D16" s="17"/>
      <c r="E16" s="15"/>
      <c r="F16" s="20" t="s">
        <v>19</v>
      </c>
      <c r="G16" s="18">
        <f>15000*1.01</f>
        <v>15150</v>
      </c>
      <c r="H16" s="19">
        <v>0.85</v>
      </c>
      <c r="I16" s="27">
        <f t="shared" si="0"/>
        <v>12877.5</v>
      </c>
      <c r="O16" s="1"/>
    </row>
    <row r="17" ht="16.5" spans="1:15">
      <c r="A17" s="14"/>
      <c r="B17" s="15"/>
      <c r="C17" s="15"/>
      <c r="D17" s="17"/>
      <c r="E17" s="15"/>
      <c r="F17" s="20" t="s">
        <v>20</v>
      </c>
      <c r="G17" s="18">
        <f>15000*0.01</f>
        <v>150</v>
      </c>
      <c r="H17" s="19">
        <v>0</v>
      </c>
      <c r="I17" s="27">
        <f t="shared" si="0"/>
        <v>0</v>
      </c>
      <c r="O17" s="1"/>
    </row>
    <row r="18" ht="16.5" spans="1:15">
      <c r="A18" s="14"/>
      <c r="B18" s="15"/>
      <c r="C18" s="15"/>
      <c r="D18" s="17"/>
      <c r="E18" s="15"/>
      <c r="F18" s="20" t="s">
        <v>21</v>
      </c>
      <c r="G18" s="18">
        <f>2*4*5</f>
        <v>40</v>
      </c>
      <c r="H18" s="19">
        <v>0</v>
      </c>
      <c r="I18" s="27">
        <f t="shared" si="0"/>
        <v>0</v>
      </c>
      <c r="O18" s="1"/>
    </row>
    <row r="19" ht="16.5" spans="1:15">
      <c r="A19" s="14"/>
      <c r="B19" s="15"/>
      <c r="C19" s="15"/>
      <c r="D19" s="17"/>
      <c r="E19" s="15"/>
      <c r="F19" s="21" t="s">
        <v>22</v>
      </c>
      <c r="G19" s="22">
        <f>15000*5</f>
        <v>75000</v>
      </c>
      <c r="H19" s="22">
        <v>0.042</v>
      </c>
      <c r="I19" s="28">
        <f t="shared" si="0"/>
        <v>3150</v>
      </c>
      <c r="O19" s="1"/>
    </row>
    <row r="20" ht="16.5" spans="1:15">
      <c r="A20" s="14"/>
      <c r="B20" s="15"/>
      <c r="C20" s="15"/>
      <c r="D20" s="17"/>
      <c r="E20" s="15"/>
      <c r="F20" s="16" t="s">
        <v>24</v>
      </c>
      <c r="G20" s="19">
        <f>15000*5</f>
        <v>75000</v>
      </c>
      <c r="H20" s="19">
        <v>0.042</v>
      </c>
      <c r="I20" s="27">
        <f t="shared" si="0"/>
        <v>3150</v>
      </c>
      <c r="O20" s="1"/>
    </row>
    <row r="21" ht="16.5" spans="1:15">
      <c r="A21" s="14"/>
      <c r="B21" s="15"/>
      <c r="C21" s="15"/>
      <c r="D21" s="17"/>
      <c r="E21" s="15"/>
      <c r="F21" s="16" t="s">
        <v>25</v>
      </c>
      <c r="G21" s="19">
        <v>15000</v>
      </c>
      <c r="H21" s="19">
        <v>0.03</v>
      </c>
      <c r="I21" s="27">
        <f t="shared" si="0"/>
        <v>450</v>
      </c>
      <c r="O21" s="1"/>
    </row>
    <row r="22" ht="16.5" spans="1:15">
      <c r="A22" s="14"/>
      <c r="B22" s="15"/>
      <c r="C22" s="15"/>
      <c r="D22" s="17"/>
      <c r="E22" s="15"/>
      <c r="F22" s="18" t="s">
        <v>26</v>
      </c>
      <c r="G22" s="18">
        <v>15000</v>
      </c>
      <c r="H22" s="19">
        <v>0.265</v>
      </c>
      <c r="I22" s="27">
        <f t="shared" si="0"/>
        <v>3975</v>
      </c>
      <c r="O22" s="1"/>
    </row>
    <row r="23" ht="16.5" spans="1:15">
      <c r="A23" s="14"/>
      <c r="B23" s="15"/>
      <c r="C23" s="15"/>
      <c r="D23" s="17"/>
      <c r="E23" s="15"/>
      <c r="F23" s="15" t="s">
        <v>27</v>
      </c>
      <c r="G23" s="18">
        <v>15000</v>
      </c>
      <c r="H23" s="19">
        <v>0.1</v>
      </c>
      <c r="I23" s="27">
        <f t="shared" si="0"/>
        <v>1500</v>
      </c>
      <c r="O23" s="1"/>
    </row>
    <row r="24" ht="16.5" spans="1:15">
      <c r="A24" s="14">
        <v>45950</v>
      </c>
      <c r="B24" s="15" t="s">
        <v>10</v>
      </c>
      <c r="C24" s="16" t="s">
        <v>31</v>
      </c>
      <c r="D24" s="17" t="s">
        <v>32</v>
      </c>
      <c r="E24" s="15" t="s">
        <v>33</v>
      </c>
      <c r="F24" s="16" t="s">
        <v>18</v>
      </c>
      <c r="G24" s="18">
        <f>5000+7000+8000</f>
        <v>20000</v>
      </c>
      <c r="H24" s="19">
        <v>0.13</v>
      </c>
      <c r="I24" s="27">
        <f t="shared" si="0"/>
        <v>2600</v>
      </c>
      <c r="O24" s="1"/>
    </row>
    <row r="25" ht="16.5" spans="1:15">
      <c r="A25" s="14"/>
      <c r="B25" s="15"/>
      <c r="C25" s="15"/>
      <c r="D25" s="17"/>
      <c r="E25" s="15"/>
      <c r="F25" s="20" t="s">
        <v>19</v>
      </c>
      <c r="G25" s="18">
        <f>20000*1.01</f>
        <v>20200</v>
      </c>
      <c r="H25" s="19">
        <v>0.85</v>
      </c>
      <c r="I25" s="27">
        <f t="shared" si="0"/>
        <v>17170</v>
      </c>
      <c r="O25" s="1"/>
    </row>
    <row r="26" ht="16.5" spans="1:15">
      <c r="A26" s="14"/>
      <c r="B26" s="15"/>
      <c r="C26" s="15"/>
      <c r="D26" s="17"/>
      <c r="E26" s="15"/>
      <c r="F26" s="20" t="s">
        <v>20</v>
      </c>
      <c r="G26" s="18">
        <f>20000*0.01</f>
        <v>200</v>
      </c>
      <c r="H26" s="19">
        <v>0</v>
      </c>
      <c r="I26" s="27">
        <f t="shared" si="0"/>
        <v>0</v>
      </c>
      <c r="O26" s="1"/>
    </row>
    <row r="27" ht="16.5" spans="1:15">
      <c r="A27" s="14"/>
      <c r="B27" s="15"/>
      <c r="C27" s="15"/>
      <c r="D27" s="17"/>
      <c r="E27" s="15"/>
      <c r="F27" s="20" t="s">
        <v>21</v>
      </c>
      <c r="G27" s="18">
        <f>4*5</f>
        <v>20</v>
      </c>
      <c r="H27" s="19">
        <v>0</v>
      </c>
      <c r="I27" s="27">
        <f t="shared" si="0"/>
        <v>0</v>
      </c>
      <c r="O27" s="1"/>
    </row>
    <row r="28" ht="16.5" spans="1:15">
      <c r="A28" s="14"/>
      <c r="B28" s="15"/>
      <c r="C28" s="15"/>
      <c r="D28" s="17"/>
      <c r="E28" s="15"/>
      <c r="F28" s="16" t="s">
        <v>22</v>
      </c>
      <c r="G28" s="19">
        <f>20000*5</f>
        <v>100000</v>
      </c>
      <c r="H28" s="19">
        <v>0.042</v>
      </c>
      <c r="I28" s="27">
        <f t="shared" si="0"/>
        <v>4200</v>
      </c>
      <c r="O28" s="1"/>
    </row>
    <row r="29" ht="16.5" spans="1:15">
      <c r="A29" s="14"/>
      <c r="B29" s="15"/>
      <c r="C29" s="15"/>
      <c r="D29" s="17"/>
      <c r="E29" s="15"/>
      <c r="F29" s="16" t="s">
        <v>23</v>
      </c>
      <c r="G29" s="19">
        <v>20000</v>
      </c>
      <c r="H29" s="19">
        <v>0.03</v>
      </c>
      <c r="I29" s="27">
        <f t="shared" si="0"/>
        <v>600</v>
      </c>
      <c r="O29" s="1"/>
    </row>
    <row r="30" ht="16.5" spans="1:15">
      <c r="A30" s="14"/>
      <c r="B30" s="15"/>
      <c r="C30" s="15"/>
      <c r="D30" s="17"/>
      <c r="E30" s="15"/>
      <c r="F30" s="16" t="s">
        <v>24</v>
      </c>
      <c r="G30" s="19">
        <f>20000*5</f>
        <v>100000</v>
      </c>
      <c r="H30" s="19">
        <v>0.042</v>
      </c>
      <c r="I30" s="27">
        <f t="shared" si="0"/>
        <v>4200</v>
      </c>
      <c r="O30" s="1"/>
    </row>
    <row r="31" ht="16.5" spans="1:15">
      <c r="A31" s="14"/>
      <c r="B31" s="15"/>
      <c r="C31" s="15"/>
      <c r="D31" s="17"/>
      <c r="E31" s="15"/>
      <c r="F31" s="16" t="s">
        <v>25</v>
      </c>
      <c r="G31" s="19">
        <v>20000</v>
      </c>
      <c r="H31" s="19">
        <v>0.03</v>
      </c>
      <c r="I31" s="27">
        <f t="shared" si="0"/>
        <v>600</v>
      </c>
      <c r="O31" s="1"/>
    </row>
    <row r="32" ht="16.5" spans="1:15">
      <c r="A32" s="14"/>
      <c r="B32" s="15"/>
      <c r="C32" s="15"/>
      <c r="D32" s="17"/>
      <c r="E32" s="15"/>
      <c r="F32" s="18" t="s">
        <v>26</v>
      </c>
      <c r="G32" s="18">
        <v>8000</v>
      </c>
      <c r="H32" s="19">
        <v>0.265</v>
      </c>
      <c r="I32" s="27">
        <f t="shared" si="0"/>
        <v>2120</v>
      </c>
      <c r="O32" s="1"/>
    </row>
    <row r="33" ht="16.5" spans="1:15">
      <c r="A33" s="14"/>
      <c r="B33" s="15"/>
      <c r="C33" s="15"/>
      <c r="D33" s="17"/>
      <c r="E33" s="15"/>
      <c r="F33" s="15" t="s">
        <v>27</v>
      </c>
      <c r="G33" s="18">
        <v>8000</v>
      </c>
      <c r="H33" s="19">
        <v>0.1</v>
      </c>
      <c r="I33" s="27">
        <f t="shared" si="0"/>
        <v>800</v>
      </c>
      <c r="O33" s="1"/>
    </row>
    <row r="34" ht="16.5" spans="1:15">
      <c r="A34" s="14"/>
      <c r="B34" s="15"/>
      <c r="C34" s="15"/>
      <c r="D34" s="17"/>
      <c r="E34" s="15"/>
      <c r="F34" s="18" t="s">
        <v>26</v>
      </c>
      <c r="G34" s="18">
        <v>12000</v>
      </c>
      <c r="H34" s="19">
        <v>0.265</v>
      </c>
      <c r="I34" s="27">
        <f t="shared" si="0"/>
        <v>3180</v>
      </c>
      <c r="O34" s="1"/>
    </row>
    <row r="35" ht="16.5" spans="1:15">
      <c r="A35" s="14"/>
      <c r="B35" s="15"/>
      <c r="C35" s="15"/>
      <c r="D35" s="17"/>
      <c r="E35" s="15"/>
      <c r="F35" s="15" t="s">
        <v>27</v>
      </c>
      <c r="G35" s="18">
        <v>12000</v>
      </c>
      <c r="H35" s="19">
        <v>0.1</v>
      </c>
      <c r="I35" s="27">
        <f t="shared" si="0"/>
        <v>1200</v>
      </c>
      <c r="O35" s="1"/>
    </row>
    <row r="36" ht="16.5" spans="1:15">
      <c r="A36" s="14">
        <v>45952</v>
      </c>
      <c r="B36" s="15" t="s">
        <v>10</v>
      </c>
      <c r="C36" s="16">
        <v>42161</v>
      </c>
      <c r="D36" s="17" t="s">
        <v>34</v>
      </c>
      <c r="E36" s="15" t="s">
        <v>35</v>
      </c>
      <c r="F36" s="16" t="s">
        <v>18</v>
      </c>
      <c r="G36" s="18">
        <v>5000</v>
      </c>
      <c r="H36" s="19">
        <v>0.13</v>
      </c>
      <c r="I36" s="27">
        <f t="shared" ref="I36:I67" si="1">H36*G36</f>
        <v>650</v>
      </c>
      <c r="O36" s="1"/>
    </row>
    <row r="37" ht="16.5" spans="1:15">
      <c r="A37" s="14"/>
      <c r="B37" s="15"/>
      <c r="C37" s="15"/>
      <c r="D37" s="17"/>
      <c r="E37" s="15"/>
      <c r="F37" s="20" t="s">
        <v>19</v>
      </c>
      <c r="G37" s="18">
        <f>5000*1.01</f>
        <v>5050</v>
      </c>
      <c r="H37" s="19">
        <v>0.85</v>
      </c>
      <c r="I37" s="27">
        <f t="shared" si="1"/>
        <v>4292.5</v>
      </c>
      <c r="O37" s="1"/>
    </row>
    <row r="38" ht="16.5" spans="1:15">
      <c r="A38" s="14"/>
      <c r="B38" s="15"/>
      <c r="C38" s="15"/>
      <c r="D38" s="17"/>
      <c r="E38" s="15"/>
      <c r="F38" s="20" t="s">
        <v>20</v>
      </c>
      <c r="G38" s="18">
        <f>5000*0.01</f>
        <v>50</v>
      </c>
      <c r="H38" s="19">
        <v>0</v>
      </c>
      <c r="I38" s="27">
        <f t="shared" si="1"/>
        <v>0</v>
      </c>
      <c r="O38" s="1"/>
    </row>
    <row r="39" ht="16.5" spans="1:15">
      <c r="A39" s="14"/>
      <c r="B39" s="15"/>
      <c r="C39" s="15"/>
      <c r="D39" s="17"/>
      <c r="E39" s="15"/>
      <c r="F39" s="16" t="s">
        <v>22</v>
      </c>
      <c r="G39" s="19">
        <f>5000*5</f>
        <v>25000</v>
      </c>
      <c r="H39" s="19">
        <v>0.042</v>
      </c>
      <c r="I39" s="27">
        <f t="shared" si="1"/>
        <v>1050</v>
      </c>
      <c r="O39" s="1"/>
    </row>
    <row r="40" ht="16.5" spans="1:15">
      <c r="A40" s="14"/>
      <c r="B40" s="15"/>
      <c r="C40" s="15"/>
      <c r="D40" s="17"/>
      <c r="E40" s="15"/>
      <c r="F40" s="16" t="s">
        <v>23</v>
      </c>
      <c r="G40" s="19">
        <v>5000</v>
      </c>
      <c r="H40" s="19">
        <v>0.03</v>
      </c>
      <c r="I40" s="27">
        <f t="shared" si="1"/>
        <v>150</v>
      </c>
      <c r="O40" s="1"/>
    </row>
    <row r="41" ht="16.5" spans="1:15">
      <c r="A41" s="14"/>
      <c r="B41" s="15"/>
      <c r="C41" s="15"/>
      <c r="D41" s="17"/>
      <c r="E41" s="15"/>
      <c r="F41" s="16" t="s">
        <v>24</v>
      </c>
      <c r="G41" s="19">
        <f>5000*5</f>
        <v>25000</v>
      </c>
      <c r="H41" s="19">
        <v>0.042</v>
      </c>
      <c r="I41" s="27">
        <f t="shared" si="1"/>
        <v>1050</v>
      </c>
      <c r="O41" s="1"/>
    </row>
    <row r="42" ht="16.5" spans="1:15">
      <c r="A42" s="14"/>
      <c r="B42" s="15"/>
      <c r="C42" s="15"/>
      <c r="D42" s="17"/>
      <c r="E42" s="15"/>
      <c r="F42" s="16" t="s">
        <v>25</v>
      </c>
      <c r="G42" s="19">
        <v>5000</v>
      </c>
      <c r="H42" s="19">
        <v>0.03</v>
      </c>
      <c r="I42" s="27">
        <f t="shared" si="1"/>
        <v>150</v>
      </c>
      <c r="O42" s="1"/>
    </row>
    <row r="43" ht="16.5" spans="1:15">
      <c r="A43" s="14"/>
      <c r="B43" s="15"/>
      <c r="C43" s="15"/>
      <c r="D43" s="17"/>
      <c r="E43" s="15"/>
      <c r="F43" s="18" t="s">
        <v>26</v>
      </c>
      <c r="G43" s="18">
        <v>5000</v>
      </c>
      <c r="H43" s="19">
        <v>0.265</v>
      </c>
      <c r="I43" s="27">
        <f t="shared" si="1"/>
        <v>1325</v>
      </c>
      <c r="O43" s="1"/>
    </row>
    <row r="44" ht="16.5" spans="1:15">
      <c r="A44" s="14"/>
      <c r="B44" s="15"/>
      <c r="C44" s="15"/>
      <c r="D44" s="17"/>
      <c r="E44" s="15"/>
      <c r="F44" s="15" t="s">
        <v>27</v>
      </c>
      <c r="G44" s="18">
        <v>5000</v>
      </c>
      <c r="H44" s="19">
        <v>0.1</v>
      </c>
      <c r="I44" s="27">
        <f t="shared" si="1"/>
        <v>500</v>
      </c>
      <c r="O44" s="1"/>
    </row>
    <row r="45" ht="16.5" spans="1:15">
      <c r="A45" s="14">
        <v>45953</v>
      </c>
      <c r="B45" s="15" t="s">
        <v>10</v>
      </c>
      <c r="C45" s="16" t="s">
        <v>36</v>
      </c>
      <c r="D45" s="17" t="s">
        <v>37</v>
      </c>
      <c r="E45" s="15" t="s">
        <v>38</v>
      </c>
      <c r="F45" s="16" t="s">
        <v>18</v>
      </c>
      <c r="G45" s="18">
        <v>10000</v>
      </c>
      <c r="H45" s="19">
        <v>0.13</v>
      </c>
      <c r="I45" s="27">
        <f t="shared" si="1"/>
        <v>1300</v>
      </c>
      <c r="O45" s="1"/>
    </row>
    <row r="46" ht="16.5" spans="1:15">
      <c r="A46" s="14"/>
      <c r="B46" s="15"/>
      <c r="C46" s="15"/>
      <c r="D46" s="17"/>
      <c r="E46" s="15"/>
      <c r="F46" s="20" t="s">
        <v>19</v>
      </c>
      <c r="G46" s="18">
        <f>10000*1.01</f>
        <v>10100</v>
      </c>
      <c r="H46" s="19">
        <v>0.85</v>
      </c>
      <c r="I46" s="27">
        <f t="shared" si="1"/>
        <v>8585</v>
      </c>
      <c r="O46" s="1"/>
    </row>
    <row r="47" ht="16.5" spans="1:15">
      <c r="A47" s="14"/>
      <c r="B47" s="15"/>
      <c r="C47" s="15"/>
      <c r="D47" s="17"/>
      <c r="E47" s="15"/>
      <c r="F47" s="20" t="s">
        <v>20</v>
      </c>
      <c r="G47" s="18">
        <f>10000*0.01</f>
        <v>100</v>
      </c>
      <c r="H47" s="19">
        <v>0</v>
      </c>
      <c r="I47" s="27">
        <f t="shared" si="1"/>
        <v>0</v>
      </c>
      <c r="O47" s="1"/>
    </row>
    <row r="48" ht="16.5" spans="1:15">
      <c r="A48" s="14"/>
      <c r="B48" s="15"/>
      <c r="C48" s="15"/>
      <c r="D48" s="17"/>
      <c r="E48" s="15"/>
      <c r="F48" s="21" t="s">
        <v>22</v>
      </c>
      <c r="G48" s="22">
        <f>10000*5</f>
        <v>50000</v>
      </c>
      <c r="H48" s="22">
        <v>0.042</v>
      </c>
      <c r="I48" s="28">
        <f t="shared" si="1"/>
        <v>2100</v>
      </c>
      <c r="O48" s="1"/>
    </row>
    <row r="49" ht="16.5" spans="1:15">
      <c r="A49" s="14"/>
      <c r="B49" s="15"/>
      <c r="C49" s="15"/>
      <c r="D49" s="17"/>
      <c r="E49" s="15"/>
      <c r="F49" s="16" t="s">
        <v>24</v>
      </c>
      <c r="G49" s="19">
        <f>10000*5</f>
        <v>50000</v>
      </c>
      <c r="H49" s="19">
        <v>0.042</v>
      </c>
      <c r="I49" s="27">
        <f t="shared" si="1"/>
        <v>2100</v>
      </c>
      <c r="O49" s="1"/>
    </row>
    <row r="50" ht="16.5" spans="1:15">
      <c r="A50" s="14"/>
      <c r="B50" s="15"/>
      <c r="C50" s="15"/>
      <c r="D50" s="17"/>
      <c r="E50" s="15"/>
      <c r="F50" s="16" t="s">
        <v>25</v>
      </c>
      <c r="G50" s="19">
        <v>10000</v>
      </c>
      <c r="H50" s="19">
        <v>0.03</v>
      </c>
      <c r="I50" s="27">
        <f t="shared" si="1"/>
        <v>300</v>
      </c>
      <c r="O50" s="1"/>
    </row>
    <row r="51" ht="16.5" spans="1:15">
      <c r="A51" s="14"/>
      <c r="B51" s="15"/>
      <c r="C51" s="15"/>
      <c r="D51" s="17"/>
      <c r="E51" s="15"/>
      <c r="F51" s="18" t="s">
        <v>26</v>
      </c>
      <c r="G51" s="18">
        <v>10000</v>
      </c>
      <c r="H51" s="19">
        <v>0.265</v>
      </c>
      <c r="I51" s="27">
        <f t="shared" si="1"/>
        <v>2650</v>
      </c>
      <c r="O51" s="1"/>
    </row>
    <row r="52" ht="16.5" spans="1:15">
      <c r="A52" s="14"/>
      <c r="B52" s="15"/>
      <c r="C52" s="15"/>
      <c r="D52" s="17"/>
      <c r="E52" s="15"/>
      <c r="F52" s="15" t="s">
        <v>27</v>
      </c>
      <c r="G52" s="18">
        <v>10000</v>
      </c>
      <c r="H52" s="19">
        <v>0.1</v>
      </c>
      <c r="I52" s="27">
        <f t="shared" si="1"/>
        <v>1000</v>
      </c>
      <c r="O52" s="1"/>
    </row>
    <row r="53" ht="16.5" spans="1:15">
      <c r="A53" s="14">
        <v>45960</v>
      </c>
      <c r="B53" s="15" t="s">
        <v>10</v>
      </c>
      <c r="C53" s="16">
        <v>42853</v>
      </c>
      <c r="D53" s="17" t="s">
        <v>39</v>
      </c>
      <c r="E53" s="15" t="s">
        <v>40</v>
      </c>
      <c r="F53" s="16" t="s">
        <v>18</v>
      </c>
      <c r="G53" s="18">
        <v>10000</v>
      </c>
      <c r="H53" s="19">
        <v>0.13</v>
      </c>
      <c r="I53" s="27">
        <f t="shared" si="1"/>
        <v>1300</v>
      </c>
      <c r="O53" s="1"/>
    </row>
    <row r="54" ht="16.5" spans="1:15">
      <c r="A54" s="14"/>
      <c r="B54" s="15"/>
      <c r="C54" s="15"/>
      <c r="D54" s="17"/>
      <c r="E54" s="15"/>
      <c r="F54" s="20" t="s">
        <v>19</v>
      </c>
      <c r="G54" s="18">
        <f>10000*1.01</f>
        <v>10100</v>
      </c>
      <c r="H54" s="19">
        <v>0.85</v>
      </c>
      <c r="I54" s="27">
        <f t="shared" si="1"/>
        <v>8585</v>
      </c>
      <c r="O54" s="1"/>
    </row>
    <row r="55" ht="16.5" spans="1:15">
      <c r="A55" s="14"/>
      <c r="B55" s="15"/>
      <c r="C55" s="15"/>
      <c r="D55" s="17"/>
      <c r="E55" s="15"/>
      <c r="F55" s="20" t="s">
        <v>20</v>
      </c>
      <c r="G55" s="18">
        <f>10000*0.01</f>
        <v>100</v>
      </c>
      <c r="H55" s="19">
        <v>0</v>
      </c>
      <c r="I55" s="27">
        <f t="shared" si="1"/>
        <v>0</v>
      </c>
      <c r="O55" s="1"/>
    </row>
    <row r="56" ht="16.5" spans="1:15">
      <c r="A56" s="14"/>
      <c r="B56" s="15"/>
      <c r="C56" s="15"/>
      <c r="D56" s="17"/>
      <c r="E56" s="15"/>
      <c r="F56" s="21" t="s">
        <v>22</v>
      </c>
      <c r="G56" s="22">
        <f>10000*5</f>
        <v>50000</v>
      </c>
      <c r="H56" s="22">
        <v>0.042</v>
      </c>
      <c r="I56" s="28">
        <f t="shared" si="1"/>
        <v>2100</v>
      </c>
      <c r="O56" s="1"/>
    </row>
    <row r="57" ht="16.5" spans="1:15">
      <c r="A57" s="14"/>
      <c r="B57" s="15"/>
      <c r="C57" s="15"/>
      <c r="D57" s="17"/>
      <c r="E57" s="15"/>
      <c r="F57" s="16" t="s">
        <v>24</v>
      </c>
      <c r="G57" s="19">
        <f>10000*5</f>
        <v>50000</v>
      </c>
      <c r="H57" s="19">
        <v>0.042</v>
      </c>
      <c r="I57" s="27">
        <f t="shared" si="1"/>
        <v>2100</v>
      </c>
      <c r="O57" s="1"/>
    </row>
    <row r="58" ht="16.5" spans="1:15">
      <c r="A58" s="14"/>
      <c r="B58" s="15"/>
      <c r="C58" s="15"/>
      <c r="D58" s="17"/>
      <c r="E58" s="15"/>
      <c r="F58" s="16" t="s">
        <v>25</v>
      </c>
      <c r="G58" s="18">
        <v>10000</v>
      </c>
      <c r="H58" s="19">
        <v>0.03</v>
      </c>
      <c r="I58" s="27">
        <f t="shared" si="1"/>
        <v>300</v>
      </c>
      <c r="O58" s="1"/>
    </row>
    <row r="59" ht="16.5" spans="1:15">
      <c r="A59" s="14"/>
      <c r="B59" s="15"/>
      <c r="C59" s="15"/>
      <c r="D59" s="17"/>
      <c r="E59" s="15"/>
      <c r="F59" s="18" t="s">
        <v>26</v>
      </c>
      <c r="G59" s="18">
        <v>10000</v>
      </c>
      <c r="H59" s="19">
        <v>0.265</v>
      </c>
      <c r="I59" s="27">
        <f t="shared" si="1"/>
        <v>2650</v>
      </c>
      <c r="O59" s="1"/>
    </row>
    <row r="60" ht="16.5" spans="1:15">
      <c r="A60" s="14"/>
      <c r="B60" s="15"/>
      <c r="C60" s="15"/>
      <c r="D60" s="17"/>
      <c r="E60" s="15"/>
      <c r="F60" s="15" t="s">
        <v>27</v>
      </c>
      <c r="G60" s="18">
        <v>10000</v>
      </c>
      <c r="H60" s="19">
        <v>0.1</v>
      </c>
      <c r="I60" s="27">
        <f t="shared" si="1"/>
        <v>1000</v>
      </c>
      <c r="O60" s="1"/>
    </row>
    <row r="61" ht="16.5" spans="1:15">
      <c r="A61" s="14">
        <v>45964</v>
      </c>
      <c r="B61" s="15" t="s">
        <v>10</v>
      </c>
      <c r="C61" s="16">
        <v>42958</v>
      </c>
      <c r="D61" s="17" t="s">
        <v>41</v>
      </c>
      <c r="E61" s="15" t="s">
        <v>42</v>
      </c>
      <c r="F61" s="16" t="s">
        <v>18</v>
      </c>
      <c r="G61" s="18">
        <v>5000</v>
      </c>
      <c r="H61" s="19">
        <v>0.13</v>
      </c>
      <c r="I61" s="27">
        <f t="shared" si="1"/>
        <v>650</v>
      </c>
      <c r="O61" s="1"/>
    </row>
    <row r="62" ht="16.5" spans="1:15">
      <c r="A62" s="14"/>
      <c r="B62" s="15"/>
      <c r="C62" s="15"/>
      <c r="D62" s="17"/>
      <c r="E62" s="15"/>
      <c r="F62" s="20" t="s">
        <v>19</v>
      </c>
      <c r="G62" s="18">
        <f>5000*1.01</f>
        <v>5050</v>
      </c>
      <c r="H62" s="19">
        <v>0.85</v>
      </c>
      <c r="I62" s="27">
        <f t="shared" si="1"/>
        <v>4292.5</v>
      </c>
      <c r="O62" s="1"/>
    </row>
    <row r="63" ht="16.5" spans="1:15">
      <c r="A63" s="14"/>
      <c r="B63" s="15"/>
      <c r="C63" s="15"/>
      <c r="D63" s="17"/>
      <c r="E63" s="15"/>
      <c r="F63" s="20" t="s">
        <v>20</v>
      </c>
      <c r="G63" s="18">
        <f>5000*0.01</f>
        <v>50</v>
      </c>
      <c r="H63" s="19">
        <v>0</v>
      </c>
      <c r="I63" s="27">
        <f t="shared" si="1"/>
        <v>0</v>
      </c>
      <c r="O63" s="1"/>
    </row>
    <row r="64" ht="16.5" spans="1:15">
      <c r="A64" s="14"/>
      <c r="B64" s="15"/>
      <c r="C64" s="15"/>
      <c r="D64" s="17"/>
      <c r="E64" s="15"/>
      <c r="F64" s="21" t="s">
        <v>22</v>
      </c>
      <c r="G64" s="22">
        <f>5000*5</f>
        <v>25000</v>
      </c>
      <c r="H64" s="22">
        <v>0.042</v>
      </c>
      <c r="I64" s="28">
        <f t="shared" si="1"/>
        <v>1050</v>
      </c>
      <c r="O64" s="1"/>
    </row>
    <row r="65" ht="16.5" spans="1:15">
      <c r="A65" s="14"/>
      <c r="B65" s="15"/>
      <c r="C65" s="15"/>
      <c r="D65" s="17"/>
      <c r="E65" s="15"/>
      <c r="F65" s="16" t="s">
        <v>24</v>
      </c>
      <c r="G65" s="19">
        <f>5000*5</f>
        <v>25000</v>
      </c>
      <c r="H65" s="19">
        <v>0.042</v>
      </c>
      <c r="I65" s="27">
        <f t="shared" si="1"/>
        <v>1050</v>
      </c>
      <c r="O65" s="1"/>
    </row>
    <row r="66" ht="16.5" spans="1:15">
      <c r="A66" s="14"/>
      <c r="B66" s="15"/>
      <c r="C66" s="15"/>
      <c r="D66" s="17"/>
      <c r="E66" s="15"/>
      <c r="F66" s="16" t="s">
        <v>25</v>
      </c>
      <c r="G66" s="19">
        <v>5000</v>
      </c>
      <c r="H66" s="19">
        <v>0.03</v>
      </c>
      <c r="I66" s="27">
        <f t="shared" si="1"/>
        <v>150</v>
      </c>
      <c r="O66" s="1"/>
    </row>
    <row r="67" ht="16.5" spans="1:15">
      <c r="A67" s="14"/>
      <c r="B67" s="15"/>
      <c r="C67" s="15"/>
      <c r="D67" s="17"/>
      <c r="E67" s="15"/>
      <c r="F67" s="18" t="s">
        <v>26</v>
      </c>
      <c r="G67" s="18">
        <v>5000</v>
      </c>
      <c r="H67" s="19">
        <v>0.265</v>
      </c>
      <c r="I67" s="27">
        <f t="shared" si="1"/>
        <v>1325</v>
      </c>
      <c r="O67" s="1"/>
    </row>
    <row r="68" ht="16.5" spans="1:15">
      <c r="A68" s="14"/>
      <c r="B68" s="15"/>
      <c r="C68" s="15"/>
      <c r="D68" s="17"/>
      <c r="E68" s="15"/>
      <c r="F68" s="15" t="s">
        <v>27</v>
      </c>
      <c r="G68" s="18">
        <v>5000</v>
      </c>
      <c r="H68" s="19">
        <v>0.1</v>
      </c>
      <c r="I68" s="27">
        <f t="shared" ref="I68:I103" si="2">H68*G68</f>
        <v>500</v>
      </c>
      <c r="O68" s="1"/>
    </row>
    <row r="69" ht="16.5" spans="1:15">
      <c r="A69" s="14">
        <v>45964</v>
      </c>
      <c r="B69" s="15" t="s">
        <v>10</v>
      </c>
      <c r="C69" s="16" t="s">
        <v>43</v>
      </c>
      <c r="D69" s="17" t="s">
        <v>44</v>
      </c>
      <c r="E69" s="15" t="s">
        <v>45</v>
      </c>
      <c r="F69" s="16" t="s">
        <v>18</v>
      </c>
      <c r="G69" s="18">
        <v>4200</v>
      </c>
      <c r="H69" s="19">
        <v>0.13</v>
      </c>
      <c r="I69" s="27">
        <f t="shared" si="2"/>
        <v>546</v>
      </c>
      <c r="O69" s="1"/>
    </row>
    <row r="70" ht="16.5" spans="1:15">
      <c r="A70" s="14"/>
      <c r="B70" s="15"/>
      <c r="C70" s="15"/>
      <c r="D70" s="17"/>
      <c r="E70" s="15"/>
      <c r="F70" s="20" t="s">
        <v>19</v>
      </c>
      <c r="G70" s="18">
        <v>2525</v>
      </c>
      <c r="H70" s="19">
        <v>0.85</v>
      </c>
      <c r="I70" s="27">
        <f t="shared" si="2"/>
        <v>2146.25</v>
      </c>
      <c r="O70" s="1"/>
    </row>
    <row r="71" ht="16.5" spans="1:15">
      <c r="A71" s="14"/>
      <c r="B71" s="15"/>
      <c r="C71" s="15"/>
      <c r="D71" s="17"/>
      <c r="E71" s="15"/>
      <c r="F71" s="20" t="s">
        <v>20</v>
      </c>
      <c r="G71" s="18">
        <v>25</v>
      </c>
      <c r="H71" s="19">
        <v>0</v>
      </c>
      <c r="I71" s="27">
        <f t="shared" si="2"/>
        <v>0</v>
      </c>
      <c r="O71" s="1"/>
    </row>
    <row r="72" ht="16.5" spans="1:15">
      <c r="A72" s="14"/>
      <c r="B72" s="15"/>
      <c r="C72" s="15"/>
      <c r="D72" s="17"/>
      <c r="E72" s="15"/>
      <c r="F72" s="20" t="s">
        <v>21</v>
      </c>
      <c r="G72" s="18">
        <f>5*4</f>
        <v>20</v>
      </c>
      <c r="H72" s="19">
        <v>0</v>
      </c>
      <c r="I72" s="27">
        <f t="shared" si="2"/>
        <v>0</v>
      </c>
      <c r="O72" s="1"/>
    </row>
    <row r="73" ht="16.5" spans="1:15">
      <c r="A73" s="14"/>
      <c r="B73" s="15"/>
      <c r="C73" s="15"/>
      <c r="D73" s="17"/>
      <c r="E73" s="15"/>
      <c r="F73" s="21" t="s">
        <v>46</v>
      </c>
      <c r="G73" s="22">
        <v>15000</v>
      </c>
      <c r="H73" s="22">
        <v>0.042</v>
      </c>
      <c r="I73" s="28">
        <f t="shared" si="2"/>
        <v>630</v>
      </c>
      <c r="O73" s="1"/>
    </row>
    <row r="74" ht="16.5" spans="1:15">
      <c r="A74" s="14"/>
      <c r="B74" s="15"/>
      <c r="C74" s="15"/>
      <c r="D74" s="17"/>
      <c r="E74" s="15"/>
      <c r="F74" s="21" t="s">
        <v>47</v>
      </c>
      <c r="G74" s="22">
        <f>2500*4</f>
        <v>10000</v>
      </c>
      <c r="H74" s="22">
        <v>0.042</v>
      </c>
      <c r="I74" s="28">
        <f t="shared" si="2"/>
        <v>420</v>
      </c>
      <c r="O74" s="1"/>
    </row>
    <row r="75" ht="16.5" spans="1:15">
      <c r="A75" s="14"/>
      <c r="B75" s="15"/>
      <c r="C75" s="15"/>
      <c r="D75" s="17"/>
      <c r="E75" s="15"/>
      <c r="F75" s="16" t="s">
        <v>24</v>
      </c>
      <c r="G75" s="19">
        <f>15000*5</f>
        <v>75000</v>
      </c>
      <c r="H75" s="19">
        <v>0.042</v>
      </c>
      <c r="I75" s="27">
        <f t="shared" si="2"/>
        <v>3150</v>
      </c>
      <c r="O75" s="1"/>
    </row>
    <row r="76" ht="16.5" spans="1:15">
      <c r="A76" s="14"/>
      <c r="B76" s="15"/>
      <c r="C76" s="15"/>
      <c r="D76" s="17"/>
      <c r="E76" s="15"/>
      <c r="F76" s="16" t="s">
        <v>25</v>
      </c>
      <c r="G76" s="19">
        <v>15000</v>
      </c>
      <c r="H76" s="19">
        <v>0.03</v>
      </c>
      <c r="I76" s="27">
        <f t="shared" si="2"/>
        <v>450</v>
      </c>
      <c r="O76" s="1"/>
    </row>
    <row r="77" ht="16.5" spans="1:15">
      <c r="A77" s="14"/>
      <c r="B77" s="15"/>
      <c r="C77" s="15"/>
      <c r="D77" s="17"/>
      <c r="E77" s="15"/>
      <c r="F77" s="18" t="s">
        <v>26</v>
      </c>
      <c r="G77" s="18">
        <v>11000</v>
      </c>
      <c r="H77" s="19">
        <v>0.265</v>
      </c>
      <c r="I77" s="27">
        <f t="shared" si="2"/>
        <v>2915</v>
      </c>
      <c r="O77" s="1"/>
    </row>
    <row r="78" ht="16.5" spans="1:15">
      <c r="A78" s="14"/>
      <c r="B78" s="15"/>
      <c r="C78" s="15"/>
      <c r="D78" s="17"/>
      <c r="E78" s="15"/>
      <c r="F78" s="15" t="s">
        <v>27</v>
      </c>
      <c r="G78" s="18">
        <v>11000</v>
      </c>
      <c r="H78" s="19">
        <v>0.1</v>
      </c>
      <c r="I78" s="27">
        <f t="shared" si="2"/>
        <v>1100</v>
      </c>
      <c r="O78" s="1"/>
    </row>
    <row r="79" ht="16.5" spans="1:15">
      <c r="A79" s="14"/>
      <c r="B79" s="15"/>
      <c r="C79" s="15"/>
      <c r="D79" s="17"/>
      <c r="E79" s="15"/>
      <c r="F79" s="18" t="s">
        <v>26</v>
      </c>
      <c r="G79" s="18">
        <v>4000</v>
      </c>
      <c r="H79" s="19">
        <v>0.265</v>
      </c>
      <c r="I79" s="27">
        <f t="shared" si="2"/>
        <v>1060</v>
      </c>
      <c r="O79" s="1"/>
    </row>
    <row r="80" ht="16.5" spans="1:15">
      <c r="A80" s="14"/>
      <c r="B80" s="15"/>
      <c r="C80" s="15"/>
      <c r="D80" s="17"/>
      <c r="E80" s="15"/>
      <c r="F80" s="15" t="s">
        <v>27</v>
      </c>
      <c r="G80" s="18">
        <v>4000</v>
      </c>
      <c r="H80" s="19">
        <v>0.1</v>
      </c>
      <c r="I80" s="27">
        <f t="shared" si="2"/>
        <v>400</v>
      </c>
      <c r="O80" s="1"/>
    </row>
    <row r="81" ht="16.5" spans="1:15">
      <c r="A81" s="14">
        <v>45966</v>
      </c>
      <c r="B81" s="18" t="s">
        <v>10</v>
      </c>
      <c r="C81" s="18" t="s">
        <v>11</v>
      </c>
      <c r="D81" s="29" t="s">
        <v>48</v>
      </c>
      <c r="E81" s="18" t="s">
        <v>11</v>
      </c>
      <c r="F81" s="18" t="s">
        <v>49</v>
      </c>
      <c r="G81" s="18">
        <v>1</v>
      </c>
      <c r="H81" s="18">
        <v>7500</v>
      </c>
      <c r="I81" s="19">
        <f t="shared" si="2"/>
        <v>7500</v>
      </c>
      <c r="O81" s="1"/>
    </row>
    <row r="82" ht="16.5" spans="1:15">
      <c r="A82" s="14">
        <v>45966</v>
      </c>
      <c r="B82" s="15" t="s">
        <v>10</v>
      </c>
      <c r="C82" s="16">
        <v>42989</v>
      </c>
      <c r="D82" s="17" t="s">
        <v>50</v>
      </c>
      <c r="E82" s="15" t="s">
        <v>51</v>
      </c>
      <c r="F82" s="16" t="s">
        <v>18</v>
      </c>
      <c r="G82" s="18">
        <v>3001</v>
      </c>
      <c r="H82" s="19">
        <v>0.13</v>
      </c>
      <c r="I82" s="30">
        <f t="shared" si="2"/>
        <v>390.13</v>
      </c>
      <c r="O82" s="1"/>
    </row>
    <row r="83" ht="16.5" spans="1:15">
      <c r="A83" s="14"/>
      <c r="B83" s="15"/>
      <c r="C83" s="15"/>
      <c r="D83" s="17"/>
      <c r="E83" s="15"/>
      <c r="F83" s="20" t="s">
        <v>19</v>
      </c>
      <c r="G83" s="18">
        <v>3031</v>
      </c>
      <c r="H83" s="19">
        <v>0.85</v>
      </c>
      <c r="I83" s="30">
        <f t="shared" si="2"/>
        <v>2576.35</v>
      </c>
      <c r="O83" s="1"/>
    </row>
    <row r="84" ht="16.5" spans="1:15">
      <c r="A84" s="14"/>
      <c r="B84" s="15"/>
      <c r="C84" s="15"/>
      <c r="D84" s="17"/>
      <c r="E84" s="15"/>
      <c r="F84" s="20" t="s">
        <v>20</v>
      </c>
      <c r="G84" s="18">
        <v>30</v>
      </c>
      <c r="H84" s="19">
        <v>0</v>
      </c>
      <c r="I84" s="30">
        <f t="shared" si="2"/>
        <v>0</v>
      </c>
      <c r="O84" s="1"/>
    </row>
    <row r="85" ht="16.5" spans="1:15">
      <c r="A85" s="14"/>
      <c r="B85" s="15"/>
      <c r="C85" s="15"/>
      <c r="D85" s="17"/>
      <c r="E85" s="15"/>
      <c r="F85" s="16" t="s">
        <v>24</v>
      </c>
      <c r="G85" s="19">
        <f>3001*5</f>
        <v>15005</v>
      </c>
      <c r="H85" s="19">
        <v>0.042</v>
      </c>
      <c r="I85" s="30">
        <f t="shared" si="2"/>
        <v>630.21</v>
      </c>
      <c r="O85" s="1"/>
    </row>
    <row r="86" ht="16.5" spans="1:15">
      <c r="A86" s="14"/>
      <c r="B86" s="15"/>
      <c r="C86" s="15"/>
      <c r="D86" s="17"/>
      <c r="E86" s="15"/>
      <c r="F86" s="16" t="s">
        <v>25</v>
      </c>
      <c r="G86" s="19">
        <v>3001</v>
      </c>
      <c r="H86" s="19">
        <v>0.03</v>
      </c>
      <c r="I86" s="30">
        <f t="shared" si="2"/>
        <v>90.03</v>
      </c>
      <c r="O86" s="1"/>
    </row>
    <row r="87" ht="16.5" spans="1:15">
      <c r="A87" s="14"/>
      <c r="B87" s="15"/>
      <c r="C87" s="15"/>
      <c r="D87" s="17"/>
      <c r="E87" s="15"/>
      <c r="F87" s="18" t="s">
        <v>26</v>
      </c>
      <c r="G87" s="18">
        <v>3001</v>
      </c>
      <c r="H87" s="19">
        <v>0.265</v>
      </c>
      <c r="I87" s="30">
        <f t="shared" si="2"/>
        <v>795.265</v>
      </c>
      <c r="O87" s="1"/>
    </row>
    <row r="88" ht="16.5" spans="1:15">
      <c r="A88" s="14"/>
      <c r="B88" s="15"/>
      <c r="C88" s="15"/>
      <c r="D88" s="17"/>
      <c r="E88" s="15"/>
      <c r="F88" s="15" t="s">
        <v>27</v>
      </c>
      <c r="G88" s="18">
        <v>3001</v>
      </c>
      <c r="H88" s="19">
        <v>0.1</v>
      </c>
      <c r="I88" s="30">
        <f t="shared" si="2"/>
        <v>300.1</v>
      </c>
      <c r="O88" s="1"/>
    </row>
    <row r="89" ht="16.5" spans="1:15">
      <c r="A89" s="14">
        <v>45971</v>
      </c>
      <c r="B89" s="15" t="s">
        <v>10</v>
      </c>
      <c r="C89" s="16">
        <v>43254</v>
      </c>
      <c r="D89" s="17" t="s">
        <v>52</v>
      </c>
      <c r="E89" s="15" t="s">
        <v>53</v>
      </c>
      <c r="F89" s="16" t="s">
        <v>18</v>
      </c>
      <c r="G89" s="18">
        <v>5000</v>
      </c>
      <c r="H89" s="19">
        <v>0.13</v>
      </c>
      <c r="I89" s="30">
        <f t="shared" si="2"/>
        <v>650</v>
      </c>
      <c r="O89" s="1"/>
    </row>
    <row r="90" ht="16.5" spans="1:15">
      <c r="A90" s="14"/>
      <c r="B90" s="15"/>
      <c r="C90" s="15"/>
      <c r="D90" s="17"/>
      <c r="E90" s="15"/>
      <c r="F90" s="20" t="s">
        <v>19</v>
      </c>
      <c r="G90" s="18">
        <f>5000*1.01</f>
        <v>5050</v>
      </c>
      <c r="H90" s="19">
        <v>0.85</v>
      </c>
      <c r="I90" s="30">
        <f t="shared" si="2"/>
        <v>4292.5</v>
      </c>
      <c r="O90" s="1"/>
    </row>
    <row r="91" ht="16.5" spans="1:15">
      <c r="A91" s="14"/>
      <c r="B91" s="15"/>
      <c r="C91" s="15"/>
      <c r="D91" s="17"/>
      <c r="E91" s="15"/>
      <c r="F91" s="20" t="s">
        <v>20</v>
      </c>
      <c r="G91" s="18">
        <f>5000*0.01</f>
        <v>50</v>
      </c>
      <c r="H91" s="19">
        <v>0</v>
      </c>
      <c r="I91" s="30">
        <f t="shared" si="2"/>
        <v>0</v>
      </c>
      <c r="O91" s="1"/>
    </row>
    <row r="92" ht="16.5" spans="1:15">
      <c r="A92" s="14"/>
      <c r="B92" s="15"/>
      <c r="C92" s="15"/>
      <c r="D92" s="17"/>
      <c r="E92" s="15"/>
      <c r="F92" s="16" t="s">
        <v>24</v>
      </c>
      <c r="G92" s="19">
        <f>5000*5</f>
        <v>25000</v>
      </c>
      <c r="H92" s="19">
        <v>0.042</v>
      </c>
      <c r="I92" s="30">
        <f t="shared" si="2"/>
        <v>1050</v>
      </c>
      <c r="O92" s="1"/>
    </row>
    <row r="93" ht="16.5" spans="1:15">
      <c r="A93" s="14"/>
      <c r="B93" s="15"/>
      <c r="C93" s="15"/>
      <c r="D93" s="17"/>
      <c r="E93" s="15"/>
      <c r="F93" s="16" t="s">
        <v>25</v>
      </c>
      <c r="G93" s="19">
        <v>5000</v>
      </c>
      <c r="H93" s="19">
        <v>0.03</v>
      </c>
      <c r="I93" s="30">
        <f t="shared" si="2"/>
        <v>150</v>
      </c>
      <c r="O93" s="1"/>
    </row>
    <row r="94" ht="16.5" spans="1:15">
      <c r="A94" s="14"/>
      <c r="B94" s="15"/>
      <c r="C94" s="15"/>
      <c r="D94" s="17"/>
      <c r="E94" s="15"/>
      <c r="F94" s="18" t="s">
        <v>26</v>
      </c>
      <c r="G94" s="18">
        <v>5000</v>
      </c>
      <c r="H94" s="19">
        <v>0.265</v>
      </c>
      <c r="I94" s="30">
        <f t="shared" si="2"/>
        <v>1325</v>
      </c>
      <c r="O94" s="1"/>
    </row>
    <row r="95" ht="16.5" spans="1:15">
      <c r="A95" s="14"/>
      <c r="B95" s="15"/>
      <c r="C95" s="15"/>
      <c r="D95" s="17"/>
      <c r="E95" s="15"/>
      <c r="F95" s="15" t="s">
        <v>27</v>
      </c>
      <c r="G95" s="18">
        <v>5000</v>
      </c>
      <c r="H95" s="19">
        <v>0.1</v>
      </c>
      <c r="I95" s="30">
        <f t="shared" si="2"/>
        <v>500</v>
      </c>
      <c r="O95" s="1"/>
    </row>
    <row r="96" ht="16.5" spans="1:15">
      <c r="A96" s="14">
        <v>45972</v>
      </c>
      <c r="B96" s="18" t="s">
        <v>10</v>
      </c>
      <c r="C96" s="18" t="s">
        <v>11</v>
      </c>
      <c r="D96" s="29" t="s">
        <v>54</v>
      </c>
      <c r="E96" s="18" t="s">
        <v>11</v>
      </c>
      <c r="F96" s="18" t="s">
        <v>55</v>
      </c>
      <c r="G96" s="18">
        <v>1000</v>
      </c>
      <c r="H96" s="18">
        <v>0.42</v>
      </c>
      <c r="I96" s="19">
        <f t="shared" si="2"/>
        <v>420</v>
      </c>
      <c r="O96" s="1"/>
    </row>
    <row r="97" ht="16.5" spans="1:15">
      <c r="A97" s="14">
        <v>45975</v>
      </c>
      <c r="B97" s="15" t="s">
        <v>10</v>
      </c>
      <c r="C97" s="16">
        <v>43952</v>
      </c>
      <c r="D97" s="17" t="s">
        <v>56</v>
      </c>
      <c r="E97" s="15" t="s">
        <v>57</v>
      </c>
      <c r="F97" s="16" t="s">
        <v>18</v>
      </c>
      <c r="G97" s="18">
        <v>5000</v>
      </c>
      <c r="H97" s="19">
        <v>0.13</v>
      </c>
      <c r="I97" s="30">
        <f t="shared" si="2"/>
        <v>650</v>
      </c>
      <c r="O97" s="1"/>
    </row>
    <row r="98" ht="16.5" spans="1:15">
      <c r="A98" s="14"/>
      <c r="B98" s="15"/>
      <c r="C98" s="15"/>
      <c r="D98" s="17"/>
      <c r="E98" s="15"/>
      <c r="F98" s="20" t="s">
        <v>19</v>
      </c>
      <c r="G98" s="18">
        <f>5000*1.01</f>
        <v>5050</v>
      </c>
      <c r="H98" s="19">
        <v>0.85</v>
      </c>
      <c r="I98" s="30">
        <f t="shared" si="2"/>
        <v>4292.5</v>
      </c>
      <c r="O98" s="1"/>
    </row>
    <row r="99" ht="16.5" spans="1:15">
      <c r="A99" s="14"/>
      <c r="B99" s="15"/>
      <c r="C99" s="15"/>
      <c r="D99" s="17"/>
      <c r="E99" s="15"/>
      <c r="F99" s="20" t="s">
        <v>20</v>
      </c>
      <c r="G99" s="18">
        <f>5000*0.01</f>
        <v>50</v>
      </c>
      <c r="H99" s="19">
        <v>0</v>
      </c>
      <c r="I99" s="30">
        <f t="shared" si="2"/>
        <v>0</v>
      </c>
      <c r="O99" s="1"/>
    </row>
    <row r="100" ht="16.5" spans="1:15">
      <c r="A100" s="14"/>
      <c r="B100" s="15"/>
      <c r="C100" s="15"/>
      <c r="D100" s="17"/>
      <c r="E100" s="15"/>
      <c r="F100" s="16" t="s">
        <v>24</v>
      </c>
      <c r="G100" s="19">
        <f>5000*5</f>
        <v>25000</v>
      </c>
      <c r="H100" s="19">
        <v>0.042</v>
      </c>
      <c r="I100" s="30">
        <f t="shared" si="2"/>
        <v>1050</v>
      </c>
      <c r="O100" s="1"/>
    </row>
    <row r="101" ht="16.5" spans="1:15">
      <c r="A101" s="14"/>
      <c r="B101" s="15"/>
      <c r="C101" s="15"/>
      <c r="D101" s="17"/>
      <c r="E101" s="15"/>
      <c r="F101" s="16" t="s">
        <v>25</v>
      </c>
      <c r="G101" s="19">
        <v>5000</v>
      </c>
      <c r="H101" s="19">
        <v>0.03</v>
      </c>
      <c r="I101" s="30">
        <f t="shared" si="2"/>
        <v>150</v>
      </c>
      <c r="O101" s="1"/>
    </row>
    <row r="102" ht="16.5" spans="1:15">
      <c r="A102" s="14"/>
      <c r="B102" s="15"/>
      <c r="C102" s="15"/>
      <c r="D102" s="17"/>
      <c r="E102" s="15"/>
      <c r="F102" s="18" t="s">
        <v>26</v>
      </c>
      <c r="G102" s="18">
        <v>5000</v>
      </c>
      <c r="H102" s="19">
        <v>0.265</v>
      </c>
      <c r="I102" s="30">
        <f t="shared" si="2"/>
        <v>1325</v>
      </c>
      <c r="O102" s="1"/>
    </row>
    <row r="103" ht="16.5" spans="1:15">
      <c r="A103" s="14"/>
      <c r="B103" s="15"/>
      <c r="C103" s="15"/>
      <c r="D103" s="17"/>
      <c r="E103" s="15"/>
      <c r="F103" s="15" t="s">
        <v>27</v>
      </c>
      <c r="G103" s="18">
        <v>5000</v>
      </c>
      <c r="H103" s="19">
        <v>0.1</v>
      </c>
      <c r="I103" s="30">
        <f t="shared" si="2"/>
        <v>500</v>
      </c>
      <c r="O103" s="1"/>
    </row>
    <row r="104" ht="16.5" spans="1:15">
      <c r="A104" s="23"/>
      <c r="B104" s="24"/>
      <c r="D104" s="3"/>
      <c r="E104" s="3"/>
      <c r="G104" s="3"/>
      <c r="H104" s="3"/>
      <c r="I104" s="31">
        <f>SUM(I3:I103)</f>
        <v>202290.585</v>
      </c>
      <c r="J104" s="3"/>
    </row>
    <row r="109" ht="27.5" spans="1:15">
      <c r="A109" s="32" t="s">
        <v>58</v>
      </c>
      <c r="B109" s="33"/>
      <c r="C109" s="33"/>
      <c r="D109" s="33"/>
      <c r="E109" s="33"/>
      <c r="F109" s="33"/>
      <c r="G109" s="33"/>
      <c r="H109" s="33"/>
      <c r="I109" s="33"/>
      <c r="J109" s="33"/>
    </row>
    <row r="110" ht="14.5" spans="1:15">
      <c r="A110" s="34" t="s">
        <v>59</v>
      </c>
      <c r="B110" s="34" t="s">
        <v>60</v>
      </c>
      <c r="C110" s="34" t="s">
        <v>61</v>
      </c>
      <c r="D110" s="35" t="s">
        <v>62</v>
      </c>
      <c r="E110" s="34" t="s">
        <v>63</v>
      </c>
      <c r="F110" s="36" t="s">
        <v>64</v>
      </c>
      <c r="G110" s="34" t="s">
        <v>65</v>
      </c>
      <c r="H110" s="34" t="s">
        <v>66</v>
      </c>
      <c r="I110" s="35" t="s">
        <v>67</v>
      </c>
      <c r="J110" s="34" t="s">
        <v>68</v>
      </c>
    </row>
    <row r="111" ht="28.5" spans="1:15">
      <c r="A111" s="34"/>
      <c r="B111" s="34"/>
      <c r="C111" s="34"/>
      <c r="D111" s="37" t="s">
        <v>69</v>
      </c>
      <c r="E111" s="34"/>
      <c r="F111" s="38" t="s">
        <v>70</v>
      </c>
      <c r="G111" s="34"/>
      <c r="H111" s="34"/>
      <c r="I111" s="39" t="s">
        <v>71</v>
      </c>
      <c r="J111" s="34"/>
    </row>
    <row r="112" spans="1:15">
      <c r="A112" s="40">
        <v>1</v>
      </c>
      <c r="B112" s="41">
        <v>45996</v>
      </c>
      <c r="C112" s="42" t="s">
        <v>72</v>
      </c>
      <c r="D112" s="42" t="s">
        <v>73</v>
      </c>
      <c r="E112" s="43" t="s">
        <v>74</v>
      </c>
      <c r="F112" s="43"/>
      <c r="G112" s="43" t="s">
        <v>75</v>
      </c>
      <c r="H112" s="43">
        <v>32500</v>
      </c>
      <c r="I112" s="44">
        <v>89208.75</v>
      </c>
      <c r="J112" s="45" t="s">
        <v>76</v>
      </c>
      <c r="K112" s="26">
        <v>4225</v>
      </c>
      <c r="L112" s="3" t="s">
        <v>77</v>
      </c>
    </row>
    <row r="113" spans="1:12">
      <c r="A113" s="46"/>
      <c r="B113" s="47"/>
      <c r="C113" s="48"/>
      <c r="D113" s="48"/>
      <c r="E113" s="43" t="s">
        <v>74</v>
      </c>
      <c r="F113" s="49"/>
      <c r="G113" s="43" t="s">
        <v>75</v>
      </c>
      <c r="H113" s="49">
        <v>32825</v>
      </c>
      <c r="I113" s="50"/>
      <c r="J113" s="51"/>
      <c r="K113" s="26">
        <v>27901.25</v>
      </c>
      <c r="L113" s="3" t="s">
        <v>77</v>
      </c>
    </row>
    <row r="114" spans="1:12">
      <c r="A114" s="46"/>
      <c r="B114" s="47"/>
      <c r="C114" s="48"/>
      <c r="D114" s="48"/>
      <c r="E114" s="49" t="s">
        <v>78</v>
      </c>
      <c r="F114" s="49"/>
      <c r="G114" s="43" t="s">
        <v>75</v>
      </c>
      <c r="H114" s="49">
        <v>32500</v>
      </c>
      <c r="I114" s="50"/>
      <c r="J114" s="51"/>
      <c r="K114" s="26">
        <v>7800</v>
      </c>
      <c r="L114" s="3" t="s">
        <v>77</v>
      </c>
    </row>
    <row r="115" spans="1:12">
      <c r="A115" s="46"/>
      <c r="B115" s="47"/>
      <c r="C115" s="48"/>
      <c r="D115" s="48"/>
      <c r="E115" s="43" t="s">
        <v>74</v>
      </c>
      <c r="F115" s="49"/>
      <c r="G115" s="43" t="s">
        <v>75</v>
      </c>
      <c r="H115" s="49">
        <v>20000</v>
      </c>
      <c r="I115" s="50"/>
      <c r="J115" s="51"/>
      <c r="K115" s="26">
        <v>2600</v>
      </c>
      <c r="L115" s="3" t="s">
        <v>79</v>
      </c>
    </row>
    <row r="116" spans="1:12">
      <c r="A116" s="46"/>
      <c r="B116" s="47"/>
      <c r="C116" s="48"/>
      <c r="D116" s="48"/>
      <c r="E116" s="43" t="s">
        <v>74</v>
      </c>
      <c r="F116" s="49"/>
      <c r="G116" s="43" t="s">
        <v>75</v>
      </c>
      <c r="H116" s="49">
        <v>20200</v>
      </c>
      <c r="I116" s="50"/>
      <c r="J116" s="51"/>
      <c r="K116" s="26">
        <v>17170</v>
      </c>
      <c r="L116" s="3" t="s">
        <v>79</v>
      </c>
    </row>
    <row r="117" spans="1:12">
      <c r="A117" s="46"/>
      <c r="B117" s="47"/>
      <c r="C117" s="48"/>
      <c r="D117" s="48"/>
      <c r="E117" s="49" t="s">
        <v>78</v>
      </c>
      <c r="F117" s="49"/>
      <c r="G117" s="43" t="s">
        <v>75</v>
      </c>
      <c r="H117" s="49">
        <v>20000</v>
      </c>
      <c r="I117" s="50"/>
      <c r="J117" s="51"/>
      <c r="K117" s="26">
        <v>4800</v>
      </c>
      <c r="L117" s="3" t="s">
        <v>79</v>
      </c>
    </row>
    <row r="118" spans="1:12">
      <c r="A118" s="46"/>
      <c r="B118" s="47"/>
      <c r="C118" s="48"/>
      <c r="D118" s="48"/>
      <c r="E118" s="43" t="s">
        <v>74</v>
      </c>
      <c r="F118" s="49"/>
      <c r="G118" s="43" t="s">
        <v>75</v>
      </c>
      <c r="H118" s="49">
        <v>25000</v>
      </c>
      <c r="I118" s="50"/>
      <c r="J118" s="51"/>
      <c r="K118" s="26">
        <v>3250</v>
      </c>
      <c r="L118" s="3" t="s">
        <v>80</v>
      </c>
    </row>
    <row r="119" spans="1:12">
      <c r="A119" s="52"/>
      <c r="B119" s="53"/>
      <c r="C119" s="54"/>
      <c r="D119" s="54"/>
      <c r="E119" s="43" t="s">
        <v>74</v>
      </c>
      <c r="F119" s="49"/>
      <c r="G119" s="43" t="s">
        <v>75</v>
      </c>
      <c r="H119" s="49">
        <v>25250</v>
      </c>
      <c r="I119" s="55"/>
      <c r="J119" s="56"/>
      <c r="K119" s="26">
        <v>21462.5</v>
      </c>
      <c r="L119" s="3" t="s">
        <v>80</v>
      </c>
    </row>
    <row r="120" spans="1:12">
      <c r="A120" s="40">
        <v>1</v>
      </c>
      <c r="B120" s="41">
        <v>45996</v>
      </c>
      <c r="C120" s="42" t="s">
        <v>72</v>
      </c>
      <c r="D120" s="42" t="s">
        <v>73</v>
      </c>
      <c r="E120" s="43" t="s">
        <v>74</v>
      </c>
      <c r="F120" s="43"/>
      <c r="G120" s="49" t="s">
        <v>75</v>
      </c>
      <c r="H120" s="43">
        <v>13001</v>
      </c>
      <c r="I120" s="44">
        <v>33730.73</v>
      </c>
      <c r="J120" s="45" t="s">
        <v>81</v>
      </c>
      <c r="K120" s="26">
        <v>1690.13</v>
      </c>
      <c r="L120" s="3" t="s">
        <v>80</v>
      </c>
    </row>
    <row r="121" spans="1:12">
      <c r="A121" s="46"/>
      <c r="B121" s="47"/>
      <c r="C121" s="48"/>
      <c r="D121" s="48"/>
      <c r="E121" s="43" t="s">
        <v>74</v>
      </c>
      <c r="F121" s="49"/>
      <c r="G121" s="49" t="s">
        <v>75</v>
      </c>
      <c r="H121" s="49">
        <v>13131</v>
      </c>
      <c r="I121" s="50"/>
      <c r="J121" s="51"/>
      <c r="K121" s="26">
        <v>11161.35</v>
      </c>
      <c r="L121" s="3" t="s">
        <v>80</v>
      </c>
    </row>
    <row r="122" spans="1:12">
      <c r="A122" s="46"/>
      <c r="B122" s="47"/>
      <c r="C122" s="48"/>
      <c r="D122" s="48"/>
      <c r="E122" s="43" t="s">
        <v>82</v>
      </c>
      <c r="F122" s="49"/>
      <c r="G122" s="49" t="s">
        <v>75</v>
      </c>
      <c r="H122" s="49">
        <v>15000</v>
      </c>
      <c r="I122" s="50"/>
      <c r="J122" s="51"/>
      <c r="K122" s="26">
        <v>6000</v>
      </c>
      <c r="L122" s="3" t="s">
        <v>80</v>
      </c>
    </row>
    <row r="123" spans="1:12">
      <c r="A123" s="46"/>
      <c r="B123" s="47"/>
      <c r="C123" s="48"/>
      <c r="D123" s="48"/>
      <c r="E123" s="43" t="s">
        <v>83</v>
      </c>
      <c r="F123" s="49"/>
      <c r="G123" s="49" t="s">
        <v>75</v>
      </c>
      <c r="H123" s="49">
        <v>15000</v>
      </c>
      <c r="I123" s="50"/>
      <c r="J123" s="51"/>
      <c r="K123" s="26">
        <v>2376</v>
      </c>
      <c r="L123" s="3" t="s">
        <v>80</v>
      </c>
    </row>
    <row r="124" spans="1:12">
      <c r="A124" s="46"/>
      <c r="B124" s="47"/>
      <c r="C124" s="48"/>
      <c r="D124" s="48"/>
      <c r="E124" s="43" t="s">
        <v>74</v>
      </c>
      <c r="F124" s="49"/>
      <c r="G124" s="49" t="s">
        <v>75</v>
      </c>
      <c r="H124" s="49">
        <v>9200</v>
      </c>
      <c r="I124" s="50"/>
      <c r="J124" s="51"/>
      <c r="K124" s="26">
        <v>1196</v>
      </c>
      <c r="L124" s="3" t="s">
        <v>79</v>
      </c>
    </row>
    <row r="125" spans="1:12">
      <c r="A125" s="46"/>
      <c r="B125" s="47"/>
      <c r="C125" s="48"/>
      <c r="D125" s="48"/>
      <c r="E125" s="43" t="s">
        <v>74</v>
      </c>
      <c r="F125" s="49"/>
      <c r="G125" s="49" t="s">
        <v>75</v>
      </c>
      <c r="H125" s="49">
        <v>7575</v>
      </c>
      <c r="I125" s="50"/>
      <c r="J125" s="51"/>
      <c r="K125" s="26">
        <v>6438.75</v>
      </c>
      <c r="L125" s="3" t="s">
        <v>79</v>
      </c>
    </row>
    <row r="126" spans="1:12">
      <c r="A126" s="46"/>
      <c r="B126" s="47"/>
      <c r="C126" s="48"/>
      <c r="D126" s="48"/>
      <c r="E126" s="43" t="s">
        <v>82</v>
      </c>
      <c r="F126" s="49"/>
      <c r="G126" s="49" t="s">
        <v>75</v>
      </c>
      <c r="H126" s="49">
        <v>13000</v>
      </c>
      <c r="I126" s="50"/>
      <c r="J126" s="51"/>
      <c r="K126" s="26">
        <v>3445</v>
      </c>
      <c r="L126" s="3" t="s">
        <v>79</v>
      </c>
    </row>
    <row r="127" spans="1:12">
      <c r="A127" s="52"/>
      <c r="B127" s="53"/>
      <c r="C127" s="54"/>
      <c r="D127" s="54"/>
      <c r="E127" s="43" t="s">
        <v>83</v>
      </c>
      <c r="F127" s="49"/>
      <c r="G127" s="49" t="s">
        <v>75</v>
      </c>
      <c r="H127" s="49">
        <v>13000</v>
      </c>
      <c r="I127" s="55"/>
      <c r="J127" s="56"/>
      <c r="K127" s="26">
        <v>1423.5</v>
      </c>
      <c r="L127" s="3" t="s">
        <v>79</v>
      </c>
    </row>
    <row r="128" spans="1:12">
      <c r="A128" s="57">
        <v>1</v>
      </c>
      <c r="B128" s="58">
        <v>45996</v>
      </c>
      <c r="C128" s="49" t="s">
        <v>72</v>
      </c>
      <c r="D128" s="49" t="s">
        <v>73</v>
      </c>
      <c r="E128" s="49" t="s">
        <v>78</v>
      </c>
      <c r="F128" s="49"/>
      <c r="G128" s="49" t="s">
        <v>75</v>
      </c>
      <c r="H128" s="49">
        <v>20000</v>
      </c>
      <c r="I128" s="59">
        <v>33782.24</v>
      </c>
      <c r="J128" s="60" t="s">
        <v>84</v>
      </c>
      <c r="K128" s="26">
        <v>4800</v>
      </c>
      <c r="L128" s="3" t="s">
        <v>77</v>
      </c>
    </row>
    <row r="129" spans="1:12">
      <c r="A129" s="57"/>
      <c r="B129" s="58"/>
      <c r="C129" s="49"/>
      <c r="D129" s="49"/>
      <c r="E129" s="49" t="s">
        <v>74</v>
      </c>
      <c r="F129" s="49"/>
      <c r="G129" s="49" t="s">
        <v>75</v>
      </c>
      <c r="H129" s="49">
        <v>5000</v>
      </c>
      <c r="I129" s="59"/>
      <c r="J129" s="60"/>
      <c r="K129" s="26">
        <v>650</v>
      </c>
      <c r="L129" s="3" t="s">
        <v>79</v>
      </c>
    </row>
    <row r="130" spans="1:12">
      <c r="A130" s="57"/>
      <c r="B130" s="58"/>
      <c r="C130" s="49"/>
      <c r="D130" s="49"/>
      <c r="E130" s="49" t="s">
        <v>74</v>
      </c>
      <c r="F130" s="49"/>
      <c r="G130" s="49" t="s">
        <v>75</v>
      </c>
      <c r="H130" s="49">
        <v>5050</v>
      </c>
      <c r="I130" s="59"/>
      <c r="J130" s="60"/>
      <c r="K130" s="26">
        <v>4292.5</v>
      </c>
      <c r="L130" s="3" t="s">
        <v>79</v>
      </c>
    </row>
    <row r="131" spans="1:12">
      <c r="A131" s="57"/>
      <c r="B131" s="58"/>
      <c r="C131" s="49"/>
      <c r="D131" s="49"/>
      <c r="E131" s="49" t="s">
        <v>78</v>
      </c>
      <c r="F131" s="49"/>
      <c r="G131" s="49" t="s">
        <v>75</v>
      </c>
      <c r="H131" s="49">
        <v>45000</v>
      </c>
      <c r="I131" s="59"/>
      <c r="J131" s="60"/>
      <c r="K131" s="26">
        <v>10800</v>
      </c>
      <c r="L131" s="3" t="s">
        <v>79</v>
      </c>
    </row>
    <row r="132" spans="1:12">
      <c r="A132" s="57"/>
      <c r="B132" s="58"/>
      <c r="C132" s="49"/>
      <c r="D132" s="49"/>
      <c r="E132" s="49" t="s">
        <v>82</v>
      </c>
      <c r="F132" s="49"/>
      <c r="G132" s="49" t="s">
        <v>75</v>
      </c>
      <c r="H132" s="49">
        <v>11000</v>
      </c>
      <c r="I132" s="59"/>
      <c r="J132" s="60"/>
      <c r="K132" s="26">
        <v>2915</v>
      </c>
      <c r="L132" s="3" t="s">
        <v>79</v>
      </c>
    </row>
    <row r="133" spans="1:12">
      <c r="A133" s="57"/>
      <c r="B133" s="58"/>
      <c r="C133" s="49"/>
      <c r="D133" s="49"/>
      <c r="E133" s="49" t="s">
        <v>83</v>
      </c>
      <c r="F133" s="49"/>
      <c r="G133" s="49" t="s">
        <v>75</v>
      </c>
      <c r="H133" s="49">
        <v>11000</v>
      </c>
      <c r="I133" s="59"/>
      <c r="J133" s="60"/>
      <c r="K133" s="26">
        <v>1204.5</v>
      </c>
      <c r="L133" s="3" t="s">
        <v>79</v>
      </c>
    </row>
    <row r="134" spans="1:12">
      <c r="A134" s="57"/>
      <c r="B134" s="58"/>
      <c r="C134" s="49"/>
      <c r="D134" s="49"/>
      <c r="E134" s="49" t="s">
        <v>78</v>
      </c>
      <c r="F134" s="49"/>
      <c r="G134" s="49" t="s">
        <v>75</v>
      </c>
      <c r="H134" s="49">
        <v>38001</v>
      </c>
      <c r="I134" s="59"/>
      <c r="J134" s="60"/>
      <c r="K134" s="26">
        <v>9120.24</v>
      </c>
      <c r="L134" s="3" t="s">
        <v>80</v>
      </c>
    </row>
    <row r="135" spans="1:12">
      <c r="A135" s="57">
        <v>1</v>
      </c>
      <c r="B135" s="58">
        <v>45996</v>
      </c>
      <c r="C135" s="49" t="s">
        <v>72</v>
      </c>
      <c r="D135" s="49" t="s">
        <v>73</v>
      </c>
      <c r="E135" s="49" t="s">
        <v>74</v>
      </c>
      <c r="F135" s="49"/>
      <c r="G135" s="49" t="s">
        <v>75</v>
      </c>
      <c r="H135" s="49">
        <v>5000</v>
      </c>
      <c r="I135" s="59">
        <v>37849.26</v>
      </c>
      <c r="J135" s="60" t="s">
        <v>85</v>
      </c>
      <c r="K135" s="26">
        <v>650</v>
      </c>
      <c r="L135" s="3" t="s">
        <v>77</v>
      </c>
    </row>
    <row r="136" spans="1:12">
      <c r="A136" s="57"/>
      <c r="B136" s="58"/>
      <c r="C136" s="49"/>
      <c r="D136" s="49"/>
      <c r="E136" s="49" t="s">
        <v>74</v>
      </c>
      <c r="F136" s="49"/>
      <c r="G136" s="49" t="s">
        <v>75</v>
      </c>
      <c r="H136" s="49">
        <v>5050</v>
      </c>
      <c r="I136" s="59"/>
      <c r="J136" s="60"/>
      <c r="K136" s="26">
        <v>4292.5</v>
      </c>
      <c r="L136" s="3" t="s">
        <v>77</v>
      </c>
    </row>
    <row r="137" spans="1:12">
      <c r="A137" s="57"/>
      <c r="B137" s="58"/>
      <c r="C137" s="49"/>
      <c r="D137" s="49"/>
      <c r="E137" s="49" t="s">
        <v>78</v>
      </c>
      <c r="F137" s="49"/>
      <c r="G137" s="49" t="s">
        <v>86</v>
      </c>
      <c r="H137" s="49">
        <v>5000</v>
      </c>
      <c r="I137" s="59"/>
      <c r="J137" s="60"/>
      <c r="K137" s="26">
        <v>1200</v>
      </c>
      <c r="L137" s="3" t="s">
        <v>77</v>
      </c>
    </row>
    <row r="138" spans="1:12">
      <c r="A138" s="57"/>
      <c r="B138" s="58"/>
      <c r="C138" s="49"/>
      <c r="D138" s="49"/>
      <c r="E138" s="49" t="s">
        <v>82</v>
      </c>
      <c r="F138" s="49"/>
      <c r="G138" s="49" t="s">
        <v>75</v>
      </c>
      <c r="H138" s="49">
        <v>20000</v>
      </c>
      <c r="I138" s="59"/>
      <c r="J138" s="60"/>
      <c r="K138" s="26">
        <v>6126</v>
      </c>
      <c r="L138" s="3" t="s">
        <v>77</v>
      </c>
    </row>
    <row r="139" spans="1:12">
      <c r="A139" s="57"/>
      <c r="B139" s="58"/>
      <c r="C139" s="49"/>
      <c r="D139" s="49"/>
      <c r="E139" s="49" t="s">
        <v>83</v>
      </c>
      <c r="F139" s="49"/>
      <c r="G139" s="49" t="s">
        <v>75</v>
      </c>
      <c r="H139" s="49">
        <v>20000</v>
      </c>
      <c r="I139" s="59"/>
      <c r="J139" s="60"/>
      <c r="K139" s="26">
        <v>3000</v>
      </c>
      <c r="L139" s="3" t="s">
        <v>77</v>
      </c>
    </row>
    <row r="140" spans="1:12">
      <c r="A140" s="57"/>
      <c r="B140" s="58"/>
      <c r="C140" s="49"/>
      <c r="D140" s="49"/>
      <c r="E140" s="49" t="s">
        <v>82</v>
      </c>
      <c r="F140" s="49"/>
      <c r="G140" s="49" t="s">
        <v>75</v>
      </c>
      <c r="H140" s="49">
        <v>26000</v>
      </c>
      <c r="I140" s="59"/>
      <c r="J140" s="60"/>
      <c r="K140" s="26">
        <v>6890</v>
      </c>
      <c r="L140" s="3" t="s">
        <v>79</v>
      </c>
    </row>
    <row r="141" spans="1:12">
      <c r="A141" s="57"/>
      <c r="B141" s="58"/>
      <c r="C141" s="49"/>
      <c r="D141" s="49"/>
      <c r="E141" s="49" t="s">
        <v>83</v>
      </c>
      <c r="F141" s="49"/>
      <c r="G141" s="49" t="s">
        <v>75</v>
      </c>
      <c r="H141" s="49">
        <v>26000</v>
      </c>
      <c r="I141" s="59"/>
      <c r="J141" s="60"/>
      <c r="K141" s="26">
        <v>2847</v>
      </c>
      <c r="L141" s="3" t="s">
        <v>79</v>
      </c>
    </row>
    <row r="142" spans="1:12">
      <c r="A142" s="57"/>
      <c r="B142" s="58"/>
      <c r="C142" s="49"/>
      <c r="D142" s="49"/>
      <c r="E142" s="49" t="s">
        <v>82</v>
      </c>
      <c r="F142" s="49"/>
      <c r="G142" s="49" t="s">
        <v>75</v>
      </c>
      <c r="H142" s="49">
        <v>23001</v>
      </c>
      <c r="I142" s="59"/>
      <c r="J142" s="60"/>
      <c r="K142" s="26">
        <v>9200.4</v>
      </c>
      <c r="L142" s="3" t="s">
        <v>80</v>
      </c>
    </row>
    <row r="143" spans="1:12">
      <c r="A143" s="57"/>
      <c r="B143" s="58"/>
      <c r="C143" s="49"/>
      <c r="D143" s="49"/>
      <c r="E143" s="49" t="s">
        <v>83</v>
      </c>
      <c r="F143" s="49"/>
      <c r="G143" s="49" t="s">
        <v>75</v>
      </c>
      <c r="H143" s="49">
        <v>23001</v>
      </c>
      <c r="I143" s="59"/>
      <c r="J143" s="60"/>
      <c r="K143" s="26">
        <v>3643.36</v>
      </c>
      <c r="L143" s="3" t="s">
        <v>80</v>
      </c>
    </row>
    <row r="144" spans="1:12">
      <c r="I144" s="1">
        <f>SUM(I112:I143)</f>
        <v>194570.98</v>
      </c>
      <c r="K144" s="26">
        <f>SUM(K112:K143)</f>
        <v>194570.98</v>
      </c>
    </row>
    <row r="146" spans="14:17">
      <c r="O146" s="3" t="s">
        <v>87</v>
      </c>
      <c r="P146" s="1" t="s">
        <v>88</v>
      </c>
      <c r="Q146" s="1" t="s">
        <v>89</v>
      </c>
    </row>
    <row r="147" spans="14:17">
      <c r="N147" s="3" t="s">
        <v>80</v>
      </c>
      <c r="O147" s="3">
        <v>67903.98</v>
      </c>
      <c r="P147" s="1">
        <v>67904.585</v>
      </c>
    </row>
    <row r="148" spans="14:17">
      <c r="N148" s="3" t="s">
        <v>77</v>
      </c>
      <c r="O148" s="3">
        <v>59994.75</v>
      </c>
      <c r="P148" s="1">
        <v>59993.75</v>
      </c>
    </row>
    <row r="149" spans="14:17">
      <c r="N149" s="3" t="s">
        <v>79</v>
      </c>
      <c r="O149" s="3">
        <v>66672.25</v>
      </c>
      <c r="P149" s="1">
        <v>66472.25</v>
      </c>
    </row>
    <row r="150" spans="14:17">
      <c r="O150" s="3">
        <f>SUM(O147:O149)</f>
        <v>194570.98</v>
      </c>
      <c r="P150" s="3">
        <f>SUM(P147:P149)</f>
        <v>194370.585</v>
      </c>
      <c r="Q150" s="1">
        <f>O150-P150</f>
        <v>200.39499999996</v>
      </c>
    </row>
  </sheetData>
  <autoFilter xmlns:etc="http://www.wps.cn/officeDocument/2017/etCustomData" ref="A1:I104" etc:filterBottomFollowUsedRange="0">
    <extLst/>
  </autoFilter>
  <mergeCells count="88">
    <mergeCell ref="A1:I1"/>
    <mergeCell ref="A109:J109"/>
    <mergeCell ref="A3:A14"/>
    <mergeCell ref="A15:A23"/>
    <mergeCell ref="A24:A35"/>
    <mergeCell ref="A36:A44"/>
    <mergeCell ref="A45:A52"/>
    <mergeCell ref="A53:A60"/>
    <mergeCell ref="A61:A68"/>
    <mergeCell ref="A69:A80"/>
    <mergeCell ref="A82:A88"/>
    <mergeCell ref="A89:A95"/>
    <mergeCell ref="A97:A103"/>
    <mergeCell ref="A110:A111"/>
    <mergeCell ref="A112:A119"/>
    <mergeCell ref="A120:A127"/>
    <mergeCell ref="A128:A134"/>
    <mergeCell ref="A135:A143"/>
    <mergeCell ref="B3:B14"/>
    <mergeCell ref="B15:B23"/>
    <mergeCell ref="B24:B35"/>
    <mergeCell ref="B36:B44"/>
    <mergeCell ref="B45:B52"/>
    <mergeCell ref="B53:B60"/>
    <mergeCell ref="B61:B68"/>
    <mergeCell ref="B69:B80"/>
    <mergeCell ref="B82:B88"/>
    <mergeCell ref="B89:B95"/>
    <mergeCell ref="B97:B103"/>
    <mergeCell ref="B110:B111"/>
    <mergeCell ref="B112:B119"/>
    <mergeCell ref="B120:B127"/>
    <mergeCell ref="B128:B134"/>
    <mergeCell ref="B135:B143"/>
    <mergeCell ref="C3:C14"/>
    <mergeCell ref="C15:C23"/>
    <mergeCell ref="C24:C35"/>
    <mergeCell ref="C36:C44"/>
    <mergeCell ref="C45:C52"/>
    <mergeCell ref="C53:C60"/>
    <mergeCell ref="C61:C68"/>
    <mergeCell ref="C69:C80"/>
    <mergeCell ref="C82:C88"/>
    <mergeCell ref="C89:C95"/>
    <mergeCell ref="C97:C103"/>
    <mergeCell ref="C110:C111"/>
    <mergeCell ref="C112:C119"/>
    <mergeCell ref="C120:C127"/>
    <mergeCell ref="C128:C134"/>
    <mergeCell ref="C135:C143"/>
    <mergeCell ref="D3:D14"/>
    <mergeCell ref="D15:D23"/>
    <mergeCell ref="D24:D35"/>
    <mergeCell ref="D36:D44"/>
    <mergeCell ref="D45:D52"/>
    <mergeCell ref="D53:D60"/>
    <mergeCell ref="D61:D68"/>
    <mergeCell ref="D69:D80"/>
    <mergeCell ref="D82:D88"/>
    <mergeCell ref="D89:D95"/>
    <mergeCell ref="D97:D103"/>
    <mergeCell ref="D112:D119"/>
    <mergeCell ref="D120:D127"/>
    <mergeCell ref="D128:D134"/>
    <mergeCell ref="D135:D143"/>
    <mergeCell ref="E3:E14"/>
    <mergeCell ref="E15:E23"/>
    <mergeCell ref="E24:E35"/>
    <mergeCell ref="E36:E44"/>
    <mergeCell ref="E45:E52"/>
    <mergeCell ref="E53:E60"/>
    <mergeCell ref="E61:E68"/>
    <mergeCell ref="E69:E80"/>
    <mergeCell ref="E82:E88"/>
    <mergeCell ref="E89:E95"/>
    <mergeCell ref="E97:E103"/>
    <mergeCell ref="E110:E111"/>
    <mergeCell ref="G110:G111"/>
    <mergeCell ref="H110:H111"/>
    <mergeCell ref="I112:I119"/>
    <mergeCell ref="I120:I127"/>
    <mergeCell ref="I128:I134"/>
    <mergeCell ref="I135:I143"/>
    <mergeCell ref="J110:J111"/>
    <mergeCell ref="J112:J119"/>
    <mergeCell ref="J120:J127"/>
    <mergeCell ref="J128:J134"/>
    <mergeCell ref="J135:J1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2"/>
  <sheetViews>
    <sheetView topLeftCell="A78" workbookViewId="0">
      <selection activeCell="I3" sqref="I3:I10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8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8.72727272727273" style="1"/>
    <col min="12" max="12" width="11.7272727272727" style="3"/>
    <col min="13" max="14" width="10.5454545454545" style="3"/>
    <col min="15" max="15" width="12.8181818181818" style="3"/>
    <col min="16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L2" s="3"/>
      <c r="M2" s="3"/>
      <c r="N2" s="3"/>
    </row>
    <row r="3" ht="16.5" spans="1:15">
      <c r="A3" s="14">
        <v>45946</v>
      </c>
      <c r="B3" s="15" t="s">
        <v>10</v>
      </c>
      <c r="C3" s="16" t="s">
        <v>15</v>
      </c>
      <c r="D3" s="17" t="s">
        <v>16</v>
      </c>
      <c r="E3" s="15" t="s">
        <v>17</v>
      </c>
      <c r="F3" s="16" t="s">
        <v>18</v>
      </c>
      <c r="G3" s="18">
        <f>5000+10000+7500+5000</f>
        <v>27500</v>
      </c>
      <c r="H3" s="19">
        <v>0.13</v>
      </c>
      <c r="I3" s="19">
        <f>H3*G3</f>
        <v>3575</v>
      </c>
      <c r="K3" s="3"/>
      <c r="O3" s="1"/>
    </row>
    <row r="4" ht="16.5" spans="1:15">
      <c r="A4" s="14"/>
      <c r="B4" s="15"/>
      <c r="C4" s="15"/>
      <c r="D4" s="17"/>
      <c r="E4" s="15"/>
      <c r="F4" s="20" t="s">
        <v>19</v>
      </c>
      <c r="G4" s="18">
        <f>27500*1.01</f>
        <v>27775</v>
      </c>
      <c r="H4" s="19">
        <v>0.85</v>
      </c>
      <c r="I4" s="19">
        <f t="shared" ref="I4:I35" si="0">H4*G4</f>
        <v>23608.75</v>
      </c>
      <c r="K4" s="3"/>
      <c r="O4" s="1"/>
    </row>
    <row r="5" ht="16.5" spans="1:15">
      <c r="A5" s="14"/>
      <c r="B5" s="15"/>
      <c r="C5" s="15"/>
      <c r="D5" s="17"/>
      <c r="E5" s="15"/>
      <c r="F5" s="20" t="s">
        <v>20</v>
      </c>
      <c r="G5" s="18">
        <f>27500*0.01</f>
        <v>275</v>
      </c>
      <c r="H5" s="19">
        <v>0</v>
      </c>
      <c r="I5" s="19">
        <f t="shared" si="0"/>
        <v>0</v>
      </c>
      <c r="K5" s="3"/>
      <c r="O5" s="1"/>
    </row>
    <row r="6" ht="16.5" spans="1:15">
      <c r="A6" s="14"/>
      <c r="B6" s="15"/>
      <c r="C6" s="15"/>
      <c r="D6" s="17"/>
      <c r="E6" s="15"/>
      <c r="F6" s="20" t="s">
        <v>21</v>
      </c>
      <c r="G6" s="18">
        <f>2*4*5</f>
        <v>40</v>
      </c>
      <c r="H6" s="19">
        <v>0</v>
      </c>
      <c r="I6" s="19">
        <f t="shared" si="0"/>
        <v>0</v>
      </c>
      <c r="K6" s="3"/>
      <c r="O6" s="1"/>
    </row>
    <row r="7" ht="16.5" spans="1:15">
      <c r="A7" s="14"/>
      <c r="B7" s="15"/>
      <c r="C7" s="15"/>
      <c r="D7" s="17"/>
      <c r="E7" s="15"/>
      <c r="F7" s="16" t="s">
        <v>22</v>
      </c>
      <c r="G7" s="19">
        <f>27500*5</f>
        <v>137500</v>
      </c>
      <c r="H7" s="19">
        <v>0.042</v>
      </c>
      <c r="I7" s="19">
        <f t="shared" si="0"/>
        <v>5775</v>
      </c>
      <c r="K7" s="3"/>
      <c r="O7" s="1"/>
    </row>
    <row r="8" ht="16.5" spans="1:15">
      <c r="A8" s="14"/>
      <c r="B8" s="15"/>
      <c r="C8" s="15"/>
      <c r="D8" s="17"/>
      <c r="E8" s="15"/>
      <c r="F8" s="16" t="s">
        <v>23</v>
      </c>
      <c r="G8" s="19">
        <v>27500</v>
      </c>
      <c r="H8" s="19">
        <v>0.03</v>
      </c>
      <c r="I8" s="19">
        <f t="shared" si="0"/>
        <v>825</v>
      </c>
      <c r="K8" s="3"/>
      <c r="O8" s="1"/>
    </row>
    <row r="9" ht="16.5" spans="1:15">
      <c r="A9" s="14"/>
      <c r="B9" s="15"/>
      <c r="C9" s="15"/>
      <c r="D9" s="17"/>
      <c r="E9" s="15"/>
      <c r="F9" s="16" t="s">
        <v>24</v>
      </c>
      <c r="G9" s="19">
        <f>15000*5</f>
        <v>75000</v>
      </c>
      <c r="H9" s="19">
        <v>0.042</v>
      </c>
      <c r="I9" s="19">
        <f t="shared" si="0"/>
        <v>3150</v>
      </c>
      <c r="K9" s="3"/>
      <c r="O9" s="1"/>
    </row>
    <row r="10" ht="16.5" spans="1:15">
      <c r="A10" s="14"/>
      <c r="B10" s="15"/>
      <c r="C10" s="15"/>
      <c r="D10" s="17"/>
      <c r="E10" s="15"/>
      <c r="F10" s="16" t="s">
        <v>25</v>
      </c>
      <c r="G10" s="19">
        <v>15000</v>
      </c>
      <c r="H10" s="19">
        <v>0.03</v>
      </c>
      <c r="I10" s="19">
        <f t="shared" si="0"/>
        <v>450</v>
      </c>
      <c r="K10" s="3"/>
      <c r="O10" s="1"/>
    </row>
    <row r="11" ht="16.5" spans="1:15">
      <c r="A11" s="14"/>
      <c r="B11" s="15"/>
      <c r="C11" s="15"/>
      <c r="D11" s="17"/>
      <c r="E11" s="15"/>
      <c r="F11" s="19" t="s">
        <v>26</v>
      </c>
      <c r="G11" s="19">
        <v>5000</v>
      </c>
      <c r="H11" s="19">
        <v>0.265</v>
      </c>
      <c r="I11" s="19">
        <f t="shared" si="0"/>
        <v>1325</v>
      </c>
      <c r="K11" s="3"/>
      <c r="O11" s="1"/>
    </row>
    <row r="12" ht="16.5" spans="1:15">
      <c r="A12" s="14"/>
      <c r="B12" s="15"/>
      <c r="C12" s="15"/>
      <c r="D12" s="17"/>
      <c r="E12" s="15"/>
      <c r="F12" s="16" t="s">
        <v>27</v>
      </c>
      <c r="G12" s="19">
        <v>5000</v>
      </c>
      <c r="H12" s="19">
        <v>0.1</v>
      </c>
      <c r="I12" s="19">
        <f t="shared" si="0"/>
        <v>500</v>
      </c>
      <c r="K12" s="3"/>
      <c r="O12" s="1"/>
    </row>
    <row r="13" ht="16.5" spans="1:15">
      <c r="A13" s="14"/>
      <c r="B13" s="15"/>
      <c r="C13" s="15"/>
      <c r="D13" s="17"/>
      <c r="E13" s="15"/>
      <c r="F13" s="18" t="s">
        <v>26</v>
      </c>
      <c r="G13" s="18">
        <v>10000</v>
      </c>
      <c r="H13" s="19">
        <v>0.265</v>
      </c>
      <c r="I13" s="19">
        <f t="shared" si="0"/>
        <v>2650</v>
      </c>
      <c r="K13" s="3"/>
      <c r="O13" s="1"/>
    </row>
    <row r="14" ht="16.5" spans="1:15">
      <c r="A14" s="14"/>
      <c r="B14" s="15"/>
      <c r="C14" s="15"/>
      <c r="D14" s="17"/>
      <c r="E14" s="15"/>
      <c r="F14" s="15" t="s">
        <v>27</v>
      </c>
      <c r="G14" s="18">
        <v>10000</v>
      </c>
      <c r="H14" s="19">
        <v>0.1</v>
      </c>
      <c r="I14" s="19">
        <f t="shared" si="0"/>
        <v>1000</v>
      </c>
      <c r="K14" s="3"/>
      <c r="O14" s="1"/>
    </row>
    <row r="15" ht="16.5" spans="1:15">
      <c r="A15" s="14">
        <v>45950</v>
      </c>
      <c r="B15" s="15" t="s">
        <v>10</v>
      </c>
      <c r="C15" s="16" t="s">
        <v>28</v>
      </c>
      <c r="D15" s="17" t="s">
        <v>29</v>
      </c>
      <c r="E15" s="15" t="s">
        <v>30</v>
      </c>
      <c r="F15" s="16" t="s">
        <v>18</v>
      </c>
      <c r="G15" s="18">
        <f>15000</f>
        <v>15000</v>
      </c>
      <c r="H15" s="19">
        <v>0.13</v>
      </c>
      <c r="I15" s="19">
        <f t="shared" si="0"/>
        <v>1950</v>
      </c>
      <c r="K15" s="3"/>
      <c r="O15" s="1"/>
    </row>
    <row r="16" ht="16.5" spans="1:15">
      <c r="A16" s="14"/>
      <c r="B16" s="15"/>
      <c r="C16" s="15"/>
      <c r="D16" s="17"/>
      <c r="E16" s="15"/>
      <c r="F16" s="20" t="s">
        <v>19</v>
      </c>
      <c r="G16" s="18">
        <f>15000*1.01</f>
        <v>15150</v>
      </c>
      <c r="H16" s="19">
        <v>0.85</v>
      </c>
      <c r="I16" s="19">
        <f t="shared" si="0"/>
        <v>12877.5</v>
      </c>
      <c r="K16" s="3"/>
      <c r="O16" s="1"/>
    </row>
    <row r="17" ht="16.5" spans="1:15">
      <c r="A17" s="14"/>
      <c r="B17" s="15"/>
      <c r="C17" s="15"/>
      <c r="D17" s="17"/>
      <c r="E17" s="15"/>
      <c r="F17" s="20" t="s">
        <v>20</v>
      </c>
      <c r="G17" s="18">
        <f>15000*0.01</f>
        <v>150</v>
      </c>
      <c r="H17" s="19">
        <v>0</v>
      </c>
      <c r="I17" s="19">
        <f t="shared" si="0"/>
        <v>0</v>
      </c>
      <c r="K17" s="3"/>
      <c r="O17" s="1"/>
    </row>
    <row r="18" ht="16.5" spans="1:15">
      <c r="A18" s="14"/>
      <c r="B18" s="15"/>
      <c r="C18" s="15"/>
      <c r="D18" s="17"/>
      <c r="E18" s="15"/>
      <c r="F18" s="20" t="s">
        <v>21</v>
      </c>
      <c r="G18" s="18">
        <f>2*4*5</f>
        <v>40</v>
      </c>
      <c r="H18" s="19">
        <v>0</v>
      </c>
      <c r="I18" s="19">
        <f t="shared" si="0"/>
        <v>0</v>
      </c>
      <c r="K18" s="3"/>
      <c r="O18" s="1"/>
    </row>
    <row r="19" ht="16.5" spans="1:15">
      <c r="A19" s="14"/>
      <c r="B19" s="15"/>
      <c r="C19" s="15"/>
      <c r="D19" s="17"/>
      <c r="E19" s="15"/>
      <c r="F19" s="21" t="s">
        <v>22</v>
      </c>
      <c r="G19" s="22">
        <f>15000*5</f>
        <v>75000</v>
      </c>
      <c r="H19" s="22">
        <v>0.042</v>
      </c>
      <c r="I19" s="22">
        <f t="shared" si="0"/>
        <v>3150</v>
      </c>
      <c r="K19" s="3"/>
      <c r="O19" s="1"/>
    </row>
    <row r="20" ht="16.5" spans="1:15">
      <c r="A20" s="14"/>
      <c r="B20" s="15"/>
      <c r="C20" s="15"/>
      <c r="D20" s="17"/>
      <c r="E20" s="15"/>
      <c r="F20" s="16" t="s">
        <v>24</v>
      </c>
      <c r="G20" s="19">
        <f>15000*5</f>
        <v>75000</v>
      </c>
      <c r="H20" s="19">
        <v>0.042</v>
      </c>
      <c r="I20" s="19">
        <f t="shared" si="0"/>
        <v>3150</v>
      </c>
      <c r="K20" s="3"/>
      <c r="O20" s="1"/>
    </row>
    <row r="21" ht="16.5" spans="1:15">
      <c r="A21" s="14"/>
      <c r="B21" s="15"/>
      <c r="C21" s="15"/>
      <c r="D21" s="17"/>
      <c r="E21" s="15"/>
      <c r="F21" s="16" t="s">
        <v>25</v>
      </c>
      <c r="G21" s="19">
        <v>15000</v>
      </c>
      <c r="H21" s="19">
        <v>0.03</v>
      </c>
      <c r="I21" s="19">
        <f t="shared" si="0"/>
        <v>450</v>
      </c>
      <c r="K21" s="3"/>
      <c r="O21" s="1"/>
    </row>
    <row r="22" ht="16.5" spans="1:15">
      <c r="A22" s="14"/>
      <c r="B22" s="15"/>
      <c r="C22" s="15"/>
      <c r="D22" s="17"/>
      <c r="E22" s="15"/>
      <c r="F22" s="18" t="s">
        <v>26</v>
      </c>
      <c r="G22" s="18">
        <v>15000</v>
      </c>
      <c r="H22" s="19">
        <v>0.265</v>
      </c>
      <c r="I22" s="19">
        <f t="shared" si="0"/>
        <v>3975</v>
      </c>
      <c r="K22" s="3"/>
      <c r="O22" s="1"/>
    </row>
    <row r="23" ht="16.5" spans="1:15">
      <c r="A23" s="14"/>
      <c r="B23" s="15"/>
      <c r="C23" s="15"/>
      <c r="D23" s="17"/>
      <c r="E23" s="15"/>
      <c r="F23" s="15" t="s">
        <v>27</v>
      </c>
      <c r="G23" s="18">
        <v>15000</v>
      </c>
      <c r="H23" s="19">
        <v>0.1</v>
      </c>
      <c r="I23" s="19">
        <f t="shared" si="0"/>
        <v>1500</v>
      </c>
      <c r="K23" s="3"/>
      <c r="O23" s="1"/>
    </row>
    <row r="24" ht="16.5" spans="1:15">
      <c r="A24" s="14">
        <v>45950</v>
      </c>
      <c r="B24" s="15" t="s">
        <v>10</v>
      </c>
      <c r="C24" s="16" t="s">
        <v>31</v>
      </c>
      <c r="D24" s="17" t="s">
        <v>32</v>
      </c>
      <c r="E24" s="15" t="s">
        <v>33</v>
      </c>
      <c r="F24" s="16" t="s">
        <v>18</v>
      </c>
      <c r="G24" s="18">
        <f>5000+7000+8000</f>
        <v>20000</v>
      </c>
      <c r="H24" s="19">
        <v>0.13</v>
      </c>
      <c r="I24" s="19">
        <f t="shared" si="0"/>
        <v>2600</v>
      </c>
      <c r="K24" s="3"/>
      <c r="O24" s="1"/>
    </row>
    <row r="25" ht="16.5" spans="1:15">
      <c r="A25" s="14"/>
      <c r="B25" s="15"/>
      <c r="C25" s="15"/>
      <c r="D25" s="17"/>
      <c r="E25" s="15"/>
      <c r="F25" s="20" t="s">
        <v>19</v>
      </c>
      <c r="G25" s="18">
        <f>20000*1.01</f>
        <v>20200</v>
      </c>
      <c r="H25" s="19">
        <v>0.85</v>
      </c>
      <c r="I25" s="19">
        <f t="shared" si="0"/>
        <v>17170</v>
      </c>
      <c r="K25" s="3"/>
      <c r="O25" s="1"/>
    </row>
    <row r="26" ht="16.5" spans="1:15">
      <c r="A26" s="14"/>
      <c r="B26" s="15"/>
      <c r="C26" s="15"/>
      <c r="D26" s="17"/>
      <c r="E26" s="15"/>
      <c r="F26" s="20" t="s">
        <v>20</v>
      </c>
      <c r="G26" s="18">
        <f>20000*0.01</f>
        <v>200</v>
      </c>
      <c r="H26" s="19">
        <v>0</v>
      </c>
      <c r="I26" s="19">
        <f t="shared" si="0"/>
        <v>0</v>
      </c>
      <c r="K26" s="3"/>
      <c r="O26" s="1"/>
    </row>
    <row r="27" ht="16.5" spans="1:15">
      <c r="A27" s="14"/>
      <c r="B27" s="15"/>
      <c r="C27" s="15"/>
      <c r="D27" s="17"/>
      <c r="E27" s="15"/>
      <c r="F27" s="20" t="s">
        <v>21</v>
      </c>
      <c r="G27" s="18">
        <f>4*5</f>
        <v>20</v>
      </c>
      <c r="H27" s="19">
        <v>0</v>
      </c>
      <c r="I27" s="19">
        <f t="shared" si="0"/>
        <v>0</v>
      </c>
      <c r="K27" s="3"/>
      <c r="O27" s="1"/>
    </row>
    <row r="28" ht="16.5" spans="1:15">
      <c r="A28" s="14"/>
      <c r="B28" s="15"/>
      <c r="C28" s="15"/>
      <c r="D28" s="17"/>
      <c r="E28" s="15"/>
      <c r="F28" s="16" t="s">
        <v>22</v>
      </c>
      <c r="G28" s="19">
        <f>20000*5</f>
        <v>100000</v>
      </c>
      <c r="H28" s="19">
        <v>0.042</v>
      </c>
      <c r="I28" s="19">
        <f t="shared" si="0"/>
        <v>4200</v>
      </c>
      <c r="K28" s="3"/>
      <c r="O28" s="1"/>
    </row>
    <row r="29" ht="16.5" spans="1:15">
      <c r="A29" s="14"/>
      <c r="B29" s="15"/>
      <c r="C29" s="15"/>
      <c r="D29" s="17"/>
      <c r="E29" s="15"/>
      <c r="F29" s="16" t="s">
        <v>23</v>
      </c>
      <c r="G29" s="19">
        <v>20000</v>
      </c>
      <c r="H29" s="19">
        <v>0.03</v>
      </c>
      <c r="I29" s="19">
        <f t="shared" si="0"/>
        <v>600</v>
      </c>
      <c r="K29" s="3"/>
      <c r="O29" s="1"/>
    </row>
    <row r="30" ht="16.5" spans="1:15">
      <c r="A30" s="14"/>
      <c r="B30" s="15"/>
      <c r="C30" s="15"/>
      <c r="D30" s="17"/>
      <c r="E30" s="15"/>
      <c r="F30" s="16" t="s">
        <v>24</v>
      </c>
      <c r="G30" s="19">
        <f>20000*5</f>
        <v>100000</v>
      </c>
      <c r="H30" s="19">
        <v>0.042</v>
      </c>
      <c r="I30" s="19">
        <f t="shared" si="0"/>
        <v>4200</v>
      </c>
      <c r="K30" s="3"/>
      <c r="O30" s="1"/>
    </row>
    <row r="31" ht="16.5" spans="1:15">
      <c r="A31" s="14"/>
      <c r="B31" s="15"/>
      <c r="C31" s="15"/>
      <c r="D31" s="17"/>
      <c r="E31" s="15"/>
      <c r="F31" s="16" t="s">
        <v>25</v>
      </c>
      <c r="G31" s="19">
        <v>20000</v>
      </c>
      <c r="H31" s="19">
        <v>0.03</v>
      </c>
      <c r="I31" s="19">
        <f t="shared" si="0"/>
        <v>600</v>
      </c>
      <c r="K31" s="3"/>
      <c r="O31" s="1"/>
    </row>
    <row r="32" ht="16.5" spans="1:15">
      <c r="A32" s="14"/>
      <c r="B32" s="15"/>
      <c r="C32" s="15"/>
      <c r="D32" s="17"/>
      <c r="E32" s="15"/>
      <c r="F32" s="18" t="s">
        <v>26</v>
      </c>
      <c r="G32" s="18">
        <v>8000</v>
      </c>
      <c r="H32" s="19">
        <v>0.265</v>
      </c>
      <c r="I32" s="19">
        <f t="shared" si="0"/>
        <v>2120</v>
      </c>
      <c r="K32" s="3"/>
      <c r="O32" s="1"/>
    </row>
    <row r="33" ht="16.5" spans="1:15">
      <c r="A33" s="14"/>
      <c r="B33" s="15"/>
      <c r="C33" s="15"/>
      <c r="D33" s="17"/>
      <c r="E33" s="15"/>
      <c r="F33" s="15" t="s">
        <v>27</v>
      </c>
      <c r="G33" s="18">
        <v>8000</v>
      </c>
      <c r="H33" s="19">
        <v>0.1</v>
      </c>
      <c r="I33" s="19">
        <f t="shared" si="0"/>
        <v>800</v>
      </c>
      <c r="K33" s="3"/>
      <c r="O33" s="1"/>
    </row>
    <row r="34" ht="16.5" spans="1:15">
      <c r="A34" s="14"/>
      <c r="B34" s="15"/>
      <c r="C34" s="15"/>
      <c r="D34" s="17"/>
      <c r="E34" s="15"/>
      <c r="F34" s="18" t="s">
        <v>26</v>
      </c>
      <c r="G34" s="18">
        <v>12000</v>
      </c>
      <c r="H34" s="19">
        <v>0.265</v>
      </c>
      <c r="I34" s="19">
        <f t="shared" si="0"/>
        <v>3180</v>
      </c>
      <c r="K34" s="3"/>
      <c r="O34" s="1"/>
    </row>
    <row r="35" ht="16.5" spans="1:15">
      <c r="A35" s="14"/>
      <c r="B35" s="15"/>
      <c r="C35" s="15"/>
      <c r="D35" s="17"/>
      <c r="E35" s="15"/>
      <c r="F35" s="15" t="s">
        <v>27</v>
      </c>
      <c r="G35" s="18">
        <v>12000</v>
      </c>
      <c r="H35" s="19">
        <v>0.1</v>
      </c>
      <c r="I35" s="19">
        <f t="shared" si="0"/>
        <v>1200</v>
      </c>
      <c r="K35" s="3"/>
      <c r="O35" s="1"/>
    </row>
    <row r="36" ht="16.5" spans="1:15">
      <c r="A36" s="14">
        <v>45952</v>
      </c>
      <c r="B36" s="15" t="s">
        <v>10</v>
      </c>
      <c r="C36" s="16">
        <v>42161</v>
      </c>
      <c r="D36" s="17" t="s">
        <v>34</v>
      </c>
      <c r="E36" s="15" t="s">
        <v>35</v>
      </c>
      <c r="F36" s="16" t="s">
        <v>18</v>
      </c>
      <c r="G36" s="18">
        <v>5000</v>
      </c>
      <c r="H36" s="19">
        <v>0.13</v>
      </c>
      <c r="I36" s="19">
        <f t="shared" ref="I36:I67" si="1">H36*G36</f>
        <v>650</v>
      </c>
      <c r="K36" s="3"/>
      <c r="O36" s="1"/>
    </row>
    <row r="37" ht="16.5" spans="1:15">
      <c r="A37" s="14"/>
      <c r="B37" s="15"/>
      <c r="C37" s="15"/>
      <c r="D37" s="17"/>
      <c r="E37" s="15"/>
      <c r="F37" s="20" t="s">
        <v>19</v>
      </c>
      <c r="G37" s="18">
        <f>5000*1.01</f>
        <v>5050</v>
      </c>
      <c r="H37" s="19">
        <v>0.85</v>
      </c>
      <c r="I37" s="19">
        <f t="shared" si="1"/>
        <v>4292.5</v>
      </c>
      <c r="K37" s="3"/>
      <c r="O37" s="1"/>
    </row>
    <row r="38" ht="16.5" spans="1:15">
      <c r="A38" s="14"/>
      <c r="B38" s="15"/>
      <c r="C38" s="15"/>
      <c r="D38" s="17"/>
      <c r="E38" s="15"/>
      <c r="F38" s="20" t="s">
        <v>20</v>
      </c>
      <c r="G38" s="18">
        <f>5000*0.01</f>
        <v>50</v>
      </c>
      <c r="H38" s="19">
        <v>0</v>
      </c>
      <c r="I38" s="19">
        <f t="shared" si="1"/>
        <v>0</v>
      </c>
      <c r="K38" s="3"/>
      <c r="O38" s="1"/>
    </row>
    <row r="39" ht="16.5" spans="1:15">
      <c r="A39" s="14"/>
      <c r="B39" s="15"/>
      <c r="C39" s="15"/>
      <c r="D39" s="17"/>
      <c r="E39" s="15"/>
      <c r="F39" s="16" t="s">
        <v>22</v>
      </c>
      <c r="G39" s="19">
        <f>5000*5</f>
        <v>25000</v>
      </c>
      <c r="H39" s="19">
        <v>0.042</v>
      </c>
      <c r="I39" s="19">
        <f t="shared" si="1"/>
        <v>1050</v>
      </c>
      <c r="K39" s="3"/>
      <c r="O39" s="1"/>
    </row>
    <row r="40" ht="16.5" spans="1:15">
      <c r="A40" s="14"/>
      <c r="B40" s="15"/>
      <c r="C40" s="15"/>
      <c r="D40" s="17"/>
      <c r="E40" s="15"/>
      <c r="F40" s="16" t="s">
        <v>23</v>
      </c>
      <c r="G40" s="19">
        <v>5000</v>
      </c>
      <c r="H40" s="19">
        <v>0.03</v>
      </c>
      <c r="I40" s="19">
        <f t="shared" si="1"/>
        <v>150</v>
      </c>
      <c r="K40" s="3"/>
      <c r="O40" s="1"/>
    </row>
    <row r="41" ht="16.5" spans="1:15">
      <c r="A41" s="14"/>
      <c r="B41" s="15"/>
      <c r="C41" s="15"/>
      <c r="D41" s="17"/>
      <c r="E41" s="15"/>
      <c r="F41" s="16" t="s">
        <v>24</v>
      </c>
      <c r="G41" s="19">
        <f>5000*5</f>
        <v>25000</v>
      </c>
      <c r="H41" s="19">
        <v>0.042</v>
      </c>
      <c r="I41" s="19">
        <f t="shared" si="1"/>
        <v>1050</v>
      </c>
      <c r="K41" s="3"/>
      <c r="O41" s="1"/>
    </row>
    <row r="42" ht="16.5" spans="1:15">
      <c r="A42" s="14"/>
      <c r="B42" s="15"/>
      <c r="C42" s="15"/>
      <c r="D42" s="17"/>
      <c r="E42" s="15"/>
      <c r="F42" s="16" t="s">
        <v>25</v>
      </c>
      <c r="G42" s="19">
        <v>5000</v>
      </c>
      <c r="H42" s="19">
        <v>0.03</v>
      </c>
      <c r="I42" s="19">
        <f t="shared" si="1"/>
        <v>150</v>
      </c>
      <c r="K42" s="3"/>
      <c r="O42" s="1"/>
    </row>
    <row r="43" ht="16.5" spans="1:15">
      <c r="A43" s="14"/>
      <c r="B43" s="15"/>
      <c r="C43" s="15"/>
      <c r="D43" s="17"/>
      <c r="E43" s="15"/>
      <c r="F43" s="18" t="s">
        <v>26</v>
      </c>
      <c r="G43" s="18">
        <v>5000</v>
      </c>
      <c r="H43" s="19">
        <v>0.265</v>
      </c>
      <c r="I43" s="19">
        <f t="shared" si="1"/>
        <v>1325</v>
      </c>
      <c r="K43" s="3"/>
      <c r="O43" s="1"/>
    </row>
    <row r="44" ht="16.5" spans="1:15">
      <c r="A44" s="14"/>
      <c r="B44" s="15"/>
      <c r="C44" s="15"/>
      <c r="D44" s="17"/>
      <c r="E44" s="15"/>
      <c r="F44" s="15" t="s">
        <v>27</v>
      </c>
      <c r="G44" s="18">
        <v>5000</v>
      </c>
      <c r="H44" s="19">
        <v>0.1</v>
      </c>
      <c r="I44" s="19">
        <f t="shared" si="1"/>
        <v>500</v>
      </c>
      <c r="K44" s="3"/>
      <c r="O44" s="1"/>
    </row>
    <row r="45" ht="16.5" spans="1:15">
      <c r="A45" s="14">
        <v>45953</v>
      </c>
      <c r="B45" s="15" t="s">
        <v>10</v>
      </c>
      <c r="C45" s="16" t="s">
        <v>36</v>
      </c>
      <c r="D45" s="17" t="s">
        <v>37</v>
      </c>
      <c r="E45" s="15" t="s">
        <v>38</v>
      </c>
      <c r="F45" s="16" t="s">
        <v>18</v>
      </c>
      <c r="G45" s="18">
        <v>10000</v>
      </c>
      <c r="H45" s="19">
        <v>0.13</v>
      </c>
      <c r="I45" s="19">
        <f t="shared" si="1"/>
        <v>1300</v>
      </c>
      <c r="K45" s="3"/>
      <c r="O45" s="1"/>
    </row>
    <row r="46" ht="16.5" spans="1:15">
      <c r="A46" s="14"/>
      <c r="B46" s="15"/>
      <c r="C46" s="15"/>
      <c r="D46" s="17"/>
      <c r="E46" s="15"/>
      <c r="F46" s="20" t="s">
        <v>19</v>
      </c>
      <c r="G46" s="18">
        <f>10000*1.01</f>
        <v>10100</v>
      </c>
      <c r="H46" s="19">
        <v>0.85</v>
      </c>
      <c r="I46" s="19">
        <f t="shared" si="1"/>
        <v>8585</v>
      </c>
      <c r="K46" s="3"/>
      <c r="O46" s="1"/>
    </row>
    <row r="47" ht="16.5" spans="1:15">
      <c r="A47" s="14"/>
      <c r="B47" s="15"/>
      <c r="C47" s="15"/>
      <c r="D47" s="17"/>
      <c r="E47" s="15"/>
      <c r="F47" s="20" t="s">
        <v>20</v>
      </c>
      <c r="G47" s="18">
        <f>10000*0.01</f>
        <v>100</v>
      </c>
      <c r="H47" s="19">
        <v>0</v>
      </c>
      <c r="I47" s="19">
        <f t="shared" si="1"/>
        <v>0</v>
      </c>
      <c r="K47" s="3"/>
      <c r="O47" s="1"/>
    </row>
    <row r="48" ht="16.5" spans="1:15">
      <c r="A48" s="14"/>
      <c r="B48" s="15"/>
      <c r="C48" s="15"/>
      <c r="D48" s="17"/>
      <c r="E48" s="15"/>
      <c r="F48" s="21" t="s">
        <v>22</v>
      </c>
      <c r="G48" s="22">
        <f>10000*5</f>
        <v>50000</v>
      </c>
      <c r="H48" s="22">
        <v>0.042</v>
      </c>
      <c r="I48" s="22">
        <f t="shared" si="1"/>
        <v>2100</v>
      </c>
      <c r="K48" s="3"/>
      <c r="O48" s="1"/>
    </row>
    <row r="49" ht="16.5" spans="1:15">
      <c r="A49" s="14"/>
      <c r="B49" s="15"/>
      <c r="C49" s="15"/>
      <c r="D49" s="17"/>
      <c r="E49" s="15"/>
      <c r="F49" s="16" t="s">
        <v>24</v>
      </c>
      <c r="G49" s="19">
        <f>10000*5</f>
        <v>50000</v>
      </c>
      <c r="H49" s="19">
        <v>0.042</v>
      </c>
      <c r="I49" s="19">
        <f t="shared" si="1"/>
        <v>2100</v>
      </c>
      <c r="K49" s="3"/>
      <c r="O49" s="1"/>
    </row>
    <row r="50" ht="16.5" spans="1:15">
      <c r="A50" s="14"/>
      <c r="B50" s="15"/>
      <c r="C50" s="15"/>
      <c r="D50" s="17"/>
      <c r="E50" s="15"/>
      <c r="F50" s="16" t="s">
        <v>25</v>
      </c>
      <c r="G50" s="19">
        <v>10000</v>
      </c>
      <c r="H50" s="19">
        <v>0.03</v>
      </c>
      <c r="I50" s="19">
        <f t="shared" si="1"/>
        <v>300</v>
      </c>
      <c r="K50" s="3"/>
      <c r="O50" s="1"/>
    </row>
    <row r="51" ht="16.5" spans="1:15">
      <c r="A51" s="14"/>
      <c r="B51" s="15"/>
      <c r="C51" s="15"/>
      <c r="D51" s="17"/>
      <c r="E51" s="15"/>
      <c r="F51" s="18" t="s">
        <v>26</v>
      </c>
      <c r="G51" s="18">
        <v>10000</v>
      </c>
      <c r="H51" s="19">
        <v>0.265</v>
      </c>
      <c r="I51" s="19">
        <f t="shared" si="1"/>
        <v>2650</v>
      </c>
      <c r="K51" s="3"/>
      <c r="O51" s="1"/>
    </row>
    <row r="52" ht="16.5" spans="1:15">
      <c r="A52" s="14"/>
      <c r="B52" s="15"/>
      <c r="C52" s="15"/>
      <c r="D52" s="17"/>
      <c r="E52" s="15"/>
      <c r="F52" s="15" t="s">
        <v>27</v>
      </c>
      <c r="G52" s="18">
        <v>10000</v>
      </c>
      <c r="H52" s="19">
        <v>0.1</v>
      </c>
      <c r="I52" s="19">
        <f t="shared" si="1"/>
        <v>1000</v>
      </c>
      <c r="K52" s="3"/>
      <c r="O52" s="1"/>
    </row>
    <row r="53" ht="16.5" spans="1:15">
      <c r="A53" s="14">
        <v>45960</v>
      </c>
      <c r="B53" s="15" t="s">
        <v>10</v>
      </c>
      <c r="C53" s="16">
        <v>42853</v>
      </c>
      <c r="D53" s="17" t="s">
        <v>39</v>
      </c>
      <c r="E53" s="15" t="s">
        <v>40</v>
      </c>
      <c r="F53" s="16" t="s">
        <v>18</v>
      </c>
      <c r="G53" s="18">
        <v>10000</v>
      </c>
      <c r="H53" s="19">
        <v>0.13</v>
      </c>
      <c r="I53" s="19">
        <f t="shared" si="1"/>
        <v>1300</v>
      </c>
      <c r="K53" s="3"/>
      <c r="O53" s="1"/>
    </row>
    <row r="54" ht="16.5" spans="1:15">
      <c r="A54" s="14"/>
      <c r="B54" s="15"/>
      <c r="C54" s="15"/>
      <c r="D54" s="17"/>
      <c r="E54" s="15"/>
      <c r="F54" s="20" t="s">
        <v>19</v>
      </c>
      <c r="G54" s="18">
        <f>10000*1.01</f>
        <v>10100</v>
      </c>
      <c r="H54" s="19">
        <v>0.85</v>
      </c>
      <c r="I54" s="19">
        <f t="shared" si="1"/>
        <v>8585</v>
      </c>
      <c r="K54" s="3"/>
      <c r="O54" s="1"/>
    </row>
    <row r="55" ht="16.5" spans="1:15">
      <c r="A55" s="14"/>
      <c r="B55" s="15"/>
      <c r="C55" s="15"/>
      <c r="D55" s="17"/>
      <c r="E55" s="15"/>
      <c r="F55" s="20" t="s">
        <v>20</v>
      </c>
      <c r="G55" s="18">
        <f>10000*0.01</f>
        <v>100</v>
      </c>
      <c r="H55" s="19">
        <v>0</v>
      </c>
      <c r="I55" s="19">
        <f t="shared" si="1"/>
        <v>0</v>
      </c>
      <c r="K55" s="3"/>
      <c r="O55" s="1"/>
    </row>
    <row r="56" ht="16.5" spans="1:15">
      <c r="A56" s="14"/>
      <c r="B56" s="15"/>
      <c r="C56" s="15"/>
      <c r="D56" s="17"/>
      <c r="E56" s="15"/>
      <c r="F56" s="21" t="s">
        <v>22</v>
      </c>
      <c r="G56" s="22">
        <f>10000*5</f>
        <v>50000</v>
      </c>
      <c r="H56" s="22">
        <v>0.042</v>
      </c>
      <c r="I56" s="22">
        <f t="shared" si="1"/>
        <v>2100</v>
      </c>
      <c r="K56" s="3"/>
      <c r="O56" s="1"/>
    </row>
    <row r="57" ht="16.5" spans="1:15">
      <c r="A57" s="14"/>
      <c r="B57" s="15"/>
      <c r="C57" s="15"/>
      <c r="D57" s="17"/>
      <c r="E57" s="15"/>
      <c r="F57" s="16" t="s">
        <v>24</v>
      </c>
      <c r="G57" s="19">
        <f>10000*5</f>
        <v>50000</v>
      </c>
      <c r="H57" s="19">
        <v>0.042</v>
      </c>
      <c r="I57" s="19">
        <f t="shared" si="1"/>
        <v>2100</v>
      </c>
      <c r="K57" s="3"/>
      <c r="O57" s="1"/>
    </row>
    <row r="58" ht="16.5" spans="1:15">
      <c r="A58" s="14"/>
      <c r="B58" s="15"/>
      <c r="C58" s="15"/>
      <c r="D58" s="17"/>
      <c r="E58" s="15"/>
      <c r="F58" s="16" t="s">
        <v>25</v>
      </c>
      <c r="G58" s="18">
        <v>10000</v>
      </c>
      <c r="H58" s="19">
        <v>0.03</v>
      </c>
      <c r="I58" s="19">
        <f t="shared" si="1"/>
        <v>300</v>
      </c>
      <c r="K58" s="3"/>
      <c r="O58" s="1"/>
    </row>
    <row r="59" ht="16.5" spans="1:15">
      <c r="A59" s="14"/>
      <c r="B59" s="15"/>
      <c r="C59" s="15"/>
      <c r="D59" s="17"/>
      <c r="E59" s="15"/>
      <c r="F59" s="18" t="s">
        <v>26</v>
      </c>
      <c r="G59" s="18">
        <v>10000</v>
      </c>
      <c r="H59" s="19">
        <v>0.265</v>
      </c>
      <c r="I59" s="19">
        <f t="shared" si="1"/>
        <v>2650</v>
      </c>
      <c r="K59" s="3"/>
      <c r="O59" s="1"/>
    </row>
    <row r="60" ht="16.5" spans="1:15">
      <c r="A60" s="14"/>
      <c r="B60" s="15"/>
      <c r="C60" s="15"/>
      <c r="D60" s="17"/>
      <c r="E60" s="15"/>
      <c r="F60" s="15" t="s">
        <v>27</v>
      </c>
      <c r="G60" s="18">
        <v>10000</v>
      </c>
      <c r="H60" s="19">
        <v>0.1</v>
      </c>
      <c r="I60" s="19">
        <f t="shared" si="1"/>
        <v>1000</v>
      </c>
      <c r="K60" s="3"/>
      <c r="O60" s="1"/>
    </row>
    <row r="61" ht="16.5" spans="1:15">
      <c r="A61" s="14">
        <v>45964</v>
      </c>
      <c r="B61" s="15" t="s">
        <v>10</v>
      </c>
      <c r="C61" s="16">
        <v>42958</v>
      </c>
      <c r="D61" s="17" t="s">
        <v>41</v>
      </c>
      <c r="E61" s="15" t="s">
        <v>42</v>
      </c>
      <c r="F61" s="16" t="s">
        <v>18</v>
      </c>
      <c r="G61" s="18">
        <v>5000</v>
      </c>
      <c r="H61" s="19">
        <v>0.13</v>
      </c>
      <c r="I61" s="19">
        <f t="shared" si="1"/>
        <v>650</v>
      </c>
      <c r="K61" s="3"/>
      <c r="O61" s="1"/>
    </row>
    <row r="62" ht="16.5" spans="1:15">
      <c r="A62" s="14"/>
      <c r="B62" s="15"/>
      <c r="C62" s="15"/>
      <c r="D62" s="17"/>
      <c r="E62" s="15"/>
      <c r="F62" s="20" t="s">
        <v>19</v>
      </c>
      <c r="G62" s="18">
        <f>5000*1.01</f>
        <v>5050</v>
      </c>
      <c r="H62" s="19">
        <v>0.85</v>
      </c>
      <c r="I62" s="19">
        <f t="shared" si="1"/>
        <v>4292.5</v>
      </c>
      <c r="K62" s="3"/>
      <c r="O62" s="1"/>
    </row>
    <row r="63" ht="16.5" spans="1:15">
      <c r="A63" s="14"/>
      <c r="B63" s="15"/>
      <c r="C63" s="15"/>
      <c r="D63" s="17"/>
      <c r="E63" s="15"/>
      <c r="F63" s="20" t="s">
        <v>20</v>
      </c>
      <c r="G63" s="18">
        <f>5000*0.01</f>
        <v>50</v>
      </c>
      <c r="H63" s="19">
        <v>0</v>
      </c>
      <c r="I63" s="19">
        <f t="shared" si="1"/>
        <v>0</v>
      </c>
      <c r="K63" s="3"/>
      <c r="O63" s="1"/>
    </row>
    <row r="64" ht="16.5" spans="1:15">
      <c r="A64" s="14"/>
      <c r="B64" s="15"/>
      <c r="C64" s="15"/>
      <c r="D64" s="17"/>
      <c r="E64" s="15"/>
      <c r="F64" s="21" t="s">
        <v>22</v>
      </c>
      <c r="G64" s="22">
        <f>5000*5</f>
        <v>25000</v>
      </c>
      <c r="H64" s="22">
        <v>0.042</v>
      </c>
      <c r="I64" s="22">
        <f t="shared" si="1"/>
        <v>1050</v>
      </c>
      <c r="K64" s="3"/>
      <c r="O64" s="1"/>
    </row>
    <row r="65" ht="16.5" spans="1:15">
      <c r="A65" s="14"/>
      <c r="B65" s="15"/>
      <c r="C65" s="15"/>
      <c r="D65" s="17"/>
      <c r="E65" s="15"/>
      <c r="F65" s="16" t="s">
        <v>24</v>
      </c>
      <c r="G65" s="19">
        <f>5000*5</f>
        <v>25000</v>
      </c>
      <c r="H65" s="19">
        <v>0.042</v>
      </c>
      <c r="I65" s="19">
        <f t="shared" si="1"/>
        <v>1050</v>
      </c>
      <c r="K65" s="3"/>
      <c r="O65" s="1"/>
    </row>
    <row r="66" ht="16.5" spans="1:15">
      <c r="A66" s="14"/>
      <c r="B66" s="15"/>
      <c r="C66" s="15"/>
      <c r="D66" s="17"/>
      <c r="E66" s="15"/>
      <c r="F66" s="16" t="s">
        <v>25</v>
      </c>
      <c r="G66" s="19">
        <v>5000</v>
      </c>
      <c r="H66" s="19">
        <v>0.03</v>
      </c>
      <c r="I66" s="19">
        <f t="shared" si="1"/>
        <v>150</v>
      </c>
      <c r="K66" s="3"/>
      <c r="O66" s="1"/>
    </row>
    <row r="67" ht="16.5" spans="1:15">
      <c r="A67" s="14"/>
      <c r="B67" s="15"/>
      <c r="C67" s="15"/>
      <c r="D67" s="17"/>
      <c r="E67" s="15"/>
      <c r="F67" s="18" t="s">
        <v>26</v>
      </c>
      <c r="G67" s="18">
        <v>5000</v>
      </c>
      <c r="H67" s="19">
        <v>0.265</v>
      </c>
      <c r="I67" s="19">
        <f t="shared" si="1"/>
        <v>1325</v>
      </c>
      <c r="K67" s="3"/>
      <c r="O67" s="1"/>
    </row>
    <row r="68" ht="16.5" spans="1:15">
      <c r="A68" s="14"/>
      <c r="B68" s="15"/>
      <c r="C68" s="15"/>
      <c r="D68" s="17"/>
      <c r="E68" s="15"/>
      <c r="F68" s="15" t="s">
        <v>27</v>
      </c>
      <c r="G68" s="18">
        <v>5000</v>
      </c>
      <c r="H68" s="19">
        <v>0.1</v>
      </c>
      <c r="I68" s="19">
        <f t="shared" ref="I68:I101" si="2">H68*G68</f>
        <v>500</v>
      </c>
      <c r="K68" s="3"/>
      <c r="O68" s="1"/>
    </row>
    <row r="69" ht="16.5" spans="1:15">
      <c r="A69" s="14">
        <v>45964</v>
      </c>
      <c r="B69" s="15" t="s">
        <v>10</v>
      </c>
      <c r="C69" s="16" t="s">
        <v>43</v>
      </c>
      <c r="D69" s="17" t="s">
        <v>44</v>
      </c>
      <c r="E69" s="15" t="s">
        <v>45</v>
      </c>
      <c r="F69" s="16" t="s">
        <v>18</v>
      </c>
      <c r="G69" s="18">
        <v>4200</v>
      </c>
      <c r="H69" s="19">
        <v>0.13</v>
      </c>
      <c r="I69" s="19">
        <f t="shared" si="2"/>
        <v>546</v>
      </c>
      <c r="K69" s="3"/>
      <c r="O69" s="1"/>
    </row>
    <row r="70" ht="16.5" spans="1:15">
      <c r="A70" s="14"/>
      <c r="B70" s="15"/>
      <c r="C70" s="15"/>
      <c r="D70" s="17"/>
      <c r="E70" s="15"/>
      <c r="F70" s="20" t="s">
        <v>19</v>
      </c>
      <c r="G70" s="18">
        <v>2525</v>
      </c>
      <c r="H70" s="19">
        <v>0.85</v>
      </c>
      <c r="I70" s="19">
        <f t="shared" si="2"/>
        <v>2146.25</v>
      </c>
      <c r="K70" s="3"/>
      <c r="O70" s="1"/>
    </row>
    <row r="71" ht="16.5" spans="1:15">
      <c r="A71" s="14"/>
      <c r="B71" s="15"/>
      <c r="C71" s="15"/>
      <c r="D71" s="17"/>
      <c r="E71" s="15"/>
      <c r="F71" s="20" t="s">
        <v>20</v>
      </c>
      <c r="G71" s="18">
        <v>25</v>
      </c>
      <c r="H71" s="19">
        <v>0</v>
      </c>
      <c r="I71" s="19">
        <f t="shared" si="2"/>
        <v>0</v>
      </c>
      <c r="K71" s="3"/>
      <c r="O71" s="1"/>
    </row>
    <row r="72" ht="16.5" spans="1:15">
      <c r="A72" s="14"/>
      <c r="B72" s="15"/>
      <c r="C72" s="15"/>
      <c r="D72" s="17"/>
      <c r="E72" s="15"/>
      <c r="F72" s="20" t="s">
        <v>21</v>
      </c>
      <c r="G72" s="18">
        <f>5*4</f>
        <v>20</v>
      </c>
      <c r="H72" s="19">
        <v>0</v>
      </c>
      <c r="I72" s="19">
        <f t="shared" si="2"/>
        <v>0</v>
      </c>
      <c r="K72" s="3"/>
      <c r="O72" s="1"/>
    </row>
    <row r="73" ht="16.5" spans="1:15">
      <c r="A73" s="14"/>
      <c r="B73" s="15"/>
      <c r="C73" s="15"/>
      <c r="D73" s="17"/>
      <c r="E73" s="15"/>
      <c r="F73" s="21" t="s">
        <v>46</v>
      </c>
      <c r="G73" s="22">
        <v>15000</v>
      </c>
      <c r="H73" s="22">
        <v>0.042</v>
      </c>
      <c r="I73" s="22">
        <f t="shared" si="2"/>
        <v>630</v>
      </c>
      <c r="K73" s="3"/>
      <c r="O73" s="1"/>
    </row>
    <row r="74" ht="16.5" spans="1:15">
      <c r="A74" s="14"/>
      <c r="B74" s="15"/>
      <c r="C74" s="15"/>
      <c r="D74" s="17"/>
      <c r="E74" s="15"/>
      <c r="F74" s="21" t="s">
        <v>47</v>
      </c>
      <c r="G74" s="22">
        <f>2500*4</f>
        <v>10000</v>
      </c>
      <c r="H74" s="22">
        <v>0.042</v>
      </c>
      <c r="I74" s="22">
        <f t="shared" si="2"/>
        <v>420</v>
      </c>
      <c r="K74" s="3"/>
      <c r="O74" s="1"/>
    </row>
    <row r="75" ht="16.5" spans="1:15">
      <c r="A75" s="14"/>
      <c r="B75" s="15"/>
      <c r="C75" s="15"/>
      <c r="D75" s="17"/>
      <c r="E75" s="15"/>
      <c r="F75" s="16" t="s">
        <v>24</v>
      </c>
      <c r="G75" s="19">
        <f>15000*5</f>
        <v>75000</v>
      </c>
      <c r="H75" s="19">
        <v>0.042</v>
      </c>
      <c r="I75" s="19">
        <f t="shared" si="2"/>
        <v>3150</v>
      </c>
      <c r="K75" s="3"/>
      <c r="O75" s="1"/>
    </row>
    <row r="76" ht="16.5" spans="1:15">
      <c r="A76" s="14"/>
      <c r="B76" s="15"/>
      <c r="C76" s="15"/>
      <c r="D76" s="17"/>
      <c r="E76" s="15"/>
      <c r="F76" s="16" t="s">
        <v>25</v>
      </c>
      <c r="G76" s="19">
        <v>15000</v>
      </c>
      <c r="H76" s="19">
        <v>0.03</v>
      </c>
      <c r="I76" s="19">
        <f t="shared" si="2"/>
        <v>450</v>
      </c>
      <c r="K76" s="3"/>
      <c r="O76" s="1"/>
    </row>
    <row r="77" ht="16.5" spans="1:15">
      <c r="A77" s="14"/>
      <c r="B77" s="15"/>
      <c r="C77" s="15"/>
      <c r="D77" s="17"/>
      <c r="E77" s="15"/>
      <c r="F77" s="18" t="s">
        <v>26</v>
      </c>
      <c r="G77" s="18">
        <v>11000</v>
      </c>
      <c r="H77" s="19">
        <v>0.265</v>
      </c>
      <c r="I77" s="19">
        <f t="shared" si="2"/>
        <v>2915</v>
      </c>
      <c r="K77" s="3"/>
      <c r="O77" s="1"/>
    </row>
    <row r="78" ht="16.5" spans="1:15">
      <c r="A78" s="14"/>
      <c r="B78" s="15"/>
      <c r="C78" s="15"/>
      <c r="D78" s="17"/>
      <c r="E78" s="15"/>
      <c r="F78" s="15" t="s">
        <v>27</v>
      </c>
      <c r="G78" s="18">
        <v>11000</v>
      </c>
      <c r="H78" s="19">
        <v>0.1</v>
      </c>
      <c r="I78" s="19">
        <f t="shared" si="2"/>
        <v>1100</v>
      </c>
      <c r="K78" s="3"/>
      <c r="O78" s="1"/>
    </row>
    <row r="79" ht="16.5" spans="1:15">
      <c r="A79" s="14"/>
      <c r="B79" s="15"/>
      <c r="C79" s="15"/>
      <c r="D79" s="17"/>
      <c r="E79" s="15"/>
      <c r="F79" s="18" t="s">
        <v>26</v>
      </c>
      <c r="G79" s="18">
        <v>4000</v>
      </c>
      <c r="H79" s="19">
        <v>0.265</v>
      </c>
      <c r="I79" s="19">
        <f t="shared" si="2"/>
        <v>1060</v>
      </c>
      <c r="K79" s="3"/>
      <c r="O79" s="1"/>
    </row>
    <row r="80" ht="16.5" spans="1:15">
      <c r="A80" s="14"/>
      <c r="B80" s="15"/>
      <c r="C80" s="15"/>
      <c r="D80" s="17"/>
      <c r="E80" s="15"/>
      <c r="F80" s="15" t="s">
        <v>27</v>
      </c>
      <c r="G80" s="18">
        <v>4000</v>
      </c>
      <c r="H80" s="19">
        <v>0.1</v>
      </c>
      <c r="I80" s="19">
        <f t="shared" si="2"/>
        <v>400</v>
      </c>
      <c r="K80" s="3"/>
      <c r="O80" s="1"/>
    </row>
    <row r="81" ht="16.5" spans="1:15">
      <c r="A81" s="14">
        <v>45966</v>
      </c>
      <c r="B81" s="15" t="s">
        <v>10</v>
      </c>
      <c r="C81" s="16">
        <v>42989</v>
      </c>
      <c r="D81" s="17" t="s">
        <v>50</v>
      </c>
      <c r="E81" s="15" t="s">
        <v>51</v>
      </c>
      <c r="F81" s="16" t="s">
        <v>18</v>
      </c>
      <c r="G81" s="18">
        <v>3001</v>
      </c>
      <c r="H81" s="19">
        <v>0.13</v>
      </c>
      <c r="I81" s="19">
        <f t="shared" si="2"/>
        <v>390.13</v>
      </c>
      <c r="K81" s="3"/>
      <c r="O81" s="1"/>
    </row>
    <row r="82" ht="16.5" spans="1:15">
      <c r="A82" s="14"/>
      <c r="B82" s="15"/>
      <c r="C82" s="15"/>
      <c r="D82" s="17"/>
      <c r="E82" s="15"/>
      <c r="F82" s="20" t="s">
        <v>19</v>
      </c>
      <c r="G82" s="18">
        <v>3031</v>
      </c>
      <c r="H82" s="19">
        <v>0.85</v>
      </c>
      <c r="I82" s="19">
        <f t="shared" si="2"/>
        <v>2576.35</v>
      </c>
      <c r="K82" s="3"/>
      <c r="O82" s="1"/>
    </row>
    <row r="83" ht="16.5" spans="1:15">
      <c r="A83" s="14"/>
      <c r="B83" s="15"/>
      <c r="C83" s="15"/>
      <c r="D83" s="17"/>
      <c r="E83" s="15"/>
      <c r="F83" s="20" t="s">
        <v>20</v>
      </c>
      <c r="G83" s="18">
        <v>30</v>
      </c>
      <c r="H83" s="19">
        <v>0</v>
      </c>
      <c r="I83" s="19">
        <f t="shared" si="2"/>
        <v>0</v>
      </c>
      <c r="K83" s="3"/>
      <c r="O83" s="1"/>
    </row>
    <row r="84" ht="16.5" spans="1:15">
      <c r="A84" s="14"/>
      <c r="B84" s="15"/>
      <c r="C84" s="15"/>
      <c r="D84" s="17"/>
      <c r="E84" s="15"/>
      <c r="F84" s="16" t="s">
        <v>24</v>
      </c>
      <c r="G84" s="19">
        <f>3001*5</f>
        <v>15005</v>
      </c>
      <c r="H84" s="19">
        <v>0.042</v>
      </c>
      <c r="I84" s="19">
        <f t="shared" si="2"/>
        <v>630.21</v>
      </c>
      <c r="K84" s="3"/>
      <c r="O84" s="1"/>
    </row>
    <row r="85" ht="16.5" spans="1:15">
      <c r="A85" s="14"/>
      <c r="B85" s="15"/>
      <c r="C85" s="15"/>
      <c r="D85" s="17"/>
      <c r="E85" s="15"/>
      <c r="F85" s="16" t="s">
        <v>25</v>
      </c>
      <c r="G85" s="19">
        <v>3001</v>
      </c>
      <c r="H85" s="19">
        <v>0.03</v>
      </c>
      <c r="I85" s="19">
        <f t="shared" si="2"/>
        <v>90.03</v>
      </c>
      <c r="K85" s="3"/>
      <c r="O85" s="1"/>
    </row>
    <row r="86" ht="16.5" spans="1:15">
      <c r="A86" s="14"/>
      <c r="B86" s="15"/>
      <c r="C86" s="15"/>
      <c r="D86" s="17"/>
      <c r="E86" s="15"/>
      <c r="F86" s="18" t="s">
        <v>26</v>
      </c>
      <c r="G86" s="18">
        <v>3001</v>
      </c>
      <c r="H86" s="19">
        <v>0.265</v>
      </c>
      <c r="I86" s="19">
        <f t="shared" si="2"/>
        <v>795.265</v>
      </c>
      <c r="K86" s="3"/>
      <c r="O86" s="1"/>
    </row>
    <row r="87" ht="16.5" spans="1:15">
      <c r="A87" s="14"/>
      <c r="B87" s="15"/>
      <c r="C87" s="15"/>
      <c r="D87" s="17"/>
      <c r="E87" s="15"/>
      <c r="F87" s="15" t="s">
        <v>27</v>
      </c>
      <c r="G87" s="18">
        <v>3001</v>
      </c>
      <c r="H87" s="19">
        <v>0.1</v>
      </c>
      <c r="I87" s="19">
        <f t="shared" si="2"/>
        <v>300.1</v>
      </c>
      <c r="K87" s="3"/>
      <c r="O87" s="1"/>
    </row>
    <row r="88" ht="16.5" spans="1:15">
      <c r="A88" s="14">
        <v>45971</v>
      </c>
      <c r="B88" s="15" t="s">
        <v>10</v>
      </c>
      <c r="C88" s="16">
        <v>43254</v>
      </c>
      <c r="D88" s="17" t="s">
        <v>52</v>
      </c>
      <c r="E88" s="15" t="s">
        <v>53</v>
      </c>
      <c r="F88" s="16" t="s">
        <v>18</v>
      </c>
      <c r="G88" s="18">
        <v>5000</v>
      </c>
      <c r="H88" s="19">
        <v>0.13</v>
      </c>
      <c r="I88" s="19">
        <f t="shared" si="2"/>
        <v>650</v>
      </c>
      <c r="K88" s="3"/>
      <c r="O88" s="1"/>
    </row>
    <row r="89" ht="16.5" spans="1:15">
      <c r="A89" s="14"/>
      <c r="B89" s="15"/>
      <c r="C89" s="15"/>
      <c r="D89" s="17"/>
      <c r="E89" s="15"/>
      <c r="F89" s="20" t="s">
        <v>19</v>
      </c>
      <c r="G89" s="18">
        <f>5000*1.01</f>
        <v>5050</v>
      </c>
      <c r="H89" s="19">
        <v>0.85</v>
      </c>
      <c r="I89" s="19">
        <f t="shared" si="2"/>
        <v>4292.5</v>
      </c>
      <c r="K89" s="3"/>
      <c r="O89" s="1"/>
    </row>
    <row r="90" ht="16.5" spans="1:15">
      <c r="A90" s="14"/>
      <c r="B90" s="15"/>
      <c r="C90" s="15"/>
      <c r="D90" s="17"/>
      <c r="E90" s="15"/>
      <c r="F90" s="20" t="s">
        <v>20</v>
      </c>
      <c r="G90" s="18">
        <f>5000*0.01</f>
        <v>50</v>
      </c>
      <c r="H90" s="19">
        <v>0</v>
      </c>
      <c r="I90" s="19">
        <f t="shared" si="2"/>
        <v>0</v>
      </c>
      <c r="K90" s="3"/>
      <c r="O90" s="1"/>
    </row>
    <row r="91" ht="16.5" spans="1:15">
      <c r="A91" s="14"/>
      <c r="B91" s="15"/>
      <c r="C91" s="15"/>
      <c r="D91" s="17"/>
      <c r="E91" s="15"/>
      <c r="F91" s="16" t="s">
        <v>24</v>
      </c>
      <c r="G91" s="19">
        <f>5000*5</f>
        <v>25000</v>
      </c>
      <c r="H91" s="19">
        <v>0.042</v>
      </c>
      <c r="I91" s="19">
        <f t="shared" si="2"/>
        <v>1050</v>
      </c>
      <c r="K91" s="3"/>
      <c r="O91" s="1"/>
    </row>
    <row r="92" ht="16.5" spans="1:15">
      <c r="A92" s="14"/>
      <c r="B92" s="15"/>
      <c r="C92" s="15"/>
      <c r="D92" s="17"/>
      <c r="E92" s="15"/>
      <c r="F92" s="16" t="s">
        <v>25</v>
      </c>
      <c r="G92" s="19">
        <v>5000</v>
      </c>
      <c r="H92" s="19">
        <v>0.03</v>
      </c>
      <c r="I92" s="19">
        <f t="shared" si="2"/>
        <v>150</v>
      </c>
      <c r="K92" s="3"/>
      <c r="O92" s="1"/>
    </row>
    <row r="93" ht="16.5" spans="1:15">
      <c r="A93" s="14"/>
      <c r="B93" s="15"/>
      <c r="C93" s="15"/>
      <c r="D93" s="17"/>
      <c r="E93" s="15"/>
      <c r="F93" s="18" t="s">
        <v>26</v>
      </c>
      <c r="G93" s="18">
        <v>5000</v>
      </c>
      <c r="H93" s="19">
        <v>0.265</v>
      </c>
      <c r="I93" s="19">
        <f t="shared" si="2"/>
        <v>1325</v>
      </c>
      <c r="K93" s="3"/>
      <c r="O93" s="1"/>
    </row>
    <row r="94" ht="16.5" spans="1:15">
      <c r="A94" s="14"/>
      <c r="B94" s="15"/>
      <c r="C94" s="15"/>
      <c r="D94" s="17"/>
      <c r="E94" s="15"/>
      <c r="F94" s="15" t="s">
        <v>27</v>
      </c>
      <c r="G94" s="18">
        <v>5000</v>
      </c>
      <c r="H94" s="19">
        <v>0.1</v>
      </c>
      <c r="I94" s="19">
        <f t="shared" si="2"/>
        <v>500</v>
      </c>
      <c r="K94" s="3"/>
      <c r="O94" s="1"/>
    </row>
    <row r="95" ht="16.5" spans="1:15">
      <c r="A95" s="14">
        <v>45975</v>
      </c>
      <c r="B95" s="15" t="s">
        <v>10</v>
      </c>
      <c r="C95" s="16">
        <v>43952</v>
      </c>
      <c r="D95" s="17" t="s">
        <v>56</v>
      </c>
      <c r="E95" s="15" t="s">
        <v>57</v>
      </c>
      <c r="F95" s="16" t="s">
        <v>18</v>
      </c>
      <c r="G95" s="18">
        <v>5000</v>
      </c>
      <c r="H95" s="19">
        <v>0.13</v>
      </c>
      <c r="I95" s="19">
        <f t="shared" si="2"/>
        <v>650</v>
      </c>
      <c r="K95" s="3"/>
      <c r="O95" s="1"/>
    </row>
    <row r="96" ht="16.5" spans="1:15">
      <c r="A96" s="14"/>
      <c r="B96" s="15"/>
      <c r="C96" s="15"/>
      <c r="D96" s="17"/>
      <c r="E96" s="15"/>
      <c r="F96" s="20" t="s">
        <v>19</v>
      </c>
      <c r="G96" s="18">
        <f>5000*1.01</f>
        <v>5050</v>
      </c>
      <c r="H96" s="19">
        <v>0.85</v>
      </c>
      <c r="I96" s="19">
        <f t="shared" si="2"/>
        <v>4292.5</v>
      </c>
      <c r="K96" s="3"/>
      <c r="O96" s="1"/>
    </row>
    <row r="97" ht="16.5" spans="1:15">
      <c r="A97" s="14"/>
      <c r="B97" s="15"/>
      <c r="C97" s="15"/>
      <c r="D97" s="17"/>
      <c r="E97" s="15"/>
      <c r="F97" s="20" t="s">
        <v>20</v>
      </c>
      <c r="G97" s="18">
        <f>5000*0.01</f>
        <v>50</v>
      </c>
      <c r="H97" s="19">
        <v>0</v>
      </c>
      <c r="I97" s="19">
        <f t="shared" si="2"/>
        <v>0</v>
      </c>
      <c r="K97" s="3"/>
      <c r="O97" s="1"/>
    </row>
    <row r="98" ht="16.5" spans="1:15">
      <c r="A98" s="14"/>
      <c r="B98" s="15"/>
      <c r="C98" s="15"/>
      <c r="D98" s="17"/>
      <c r="E98" s="15"/>
      <c r="F98" s="16" t="s">
        <v>24</v>
      </c>
      <c r="G98" s="19">
        <f>5000*5</f>
        <v>25000</v>
      </c>
      <c r="H98" s="19">
        <v>0.042</v>
      </c>
      <c r="I98" s="19">
        <f t="shared" si="2"/>
        <v>1050</v>
      </c>
      <c r="K98" s="3"/>
      <c r="O98" s="1"/>
    </row>
    <row r="99" ht="16.5" spans="1:15">
      <c r="A99" s="14"/>
      <c r="B99" s="15"/>
      <c r="C99" s="15"/>
      <c r="D99" s="17"/>
      <c r="E99" s="15"/>
      <c r="F99" s="16" t="s">
        <v>25</v>
      </c>
      <c r="G99" s="19">
        <v>5000</v>
      </c>
      <c r="H99" s="19">
        <v>0.03</v>
      </c>
      <c r="I99" s="19">
        <f t="shared" si="2"/>
        <v>150</v>
      </c>
      <c r="K99" s="3"/>
      <c r="O99" s="1"/>
    </row>
    <row r="100" ht="16.5" spans="1:15">
      <c r="A100" s="14"/>
      <c r="B100" s="15"/>
      <c r="C100" s="15"/>
      <c r="D100" s="17"/>
      <c r="E100" s="15"/>
      <c r="F100" s="18" t="s">
        <v>26</v>
      </c>
      <c r="G100" s="18">
        <v>5000</v>
      </c>
      <c r="H100" s="19">
        <v>0.265</v>
      </c>
      <c r="I100" s="19">
        <f t="shared" si="2"/>
        <v>1325</v>
      </c>
      <c r="K100" s="3"/>
      <c r="O100" s="1"/>
    </row>
    <row r="101" ht="16.5" spans="1:15">
      <c r="A101" s="14"/>
      <c r="B101" s="15"/>
      <c r="C101" s="15"/>
      <c r="D101" s="17"/>
      <c r="E101" s="15"/>
      <c r="F101" s="15" t="s">
        <v>27</v>
      </c>
      <c r="G101" s="18">
        <v>5000</v>
      </c>
      <c r="H101" s="19">
        <v>0.1</v>
      </c>
      <c r="I101" s="19">
        <f t="shared" si="2"/>
        <v>500</v>
      </c>
      <c r="K101" s="3"/>
      <c r="O101" s="1"/>
    </row>
    <row r="102" ht="16.5" spans="1:15">
      <c r="A102" s="23"/>
      <c r="B102" s="24"/>
      <c r="D102" s="3"/>
      <c r="E102" s="3"/>
      <c r="G102" s="3"/>
      <c r="H102" s="3"/>
      <c r="I102" s="25">
        <f>SUM(I3:I101)</f>
        <v>194370.585</v>
      </c>
      <c r="J102" s="3"/>
    </row>
  </sheetData>
  <autoFilter xmlns:etc="http://www.wps.cn/officeDocument/2017/etCustomData" ref="A1:I102" etc:filterBottomFollowUsedRange="0">
    <extLst/>
  </autoFilter>
  <mergeCells count="56">
    <mergeCell ref="A1:I1"/>
    <mergeCell ref="A3:A14"/>
    <mergeCell ref="A15:A23"/>
    <mergeCell ref="A24:A35"/>
    <mergeCell ref="A36:A44"/>
    <mergeCell ref="A45:A52"/>
    <mergeCell ref="A53:A60"/>
    <mergeCell ref="A61:A68"/>
    <mergeCell ref="A69:A80"/>
    <mergeCell ref="A81:A87"/>
    <mergeCell ref="A88:A94"/>
    <mergeCell ref="A95:A101"/>
    <mergeCell ref="B3:B14"/>
    <mergeCell ref="B15:B23"/>
    <mergeCell ref="B24:B35"/>
    <mergeCell ref="B36:B44"/>
    <mergeCell ref="B45:B52"/>
    <mergeCell ref="B53:B60"/>
    <mergeCell ref="B61:B68"/>
    <mergeCell ref="B69:B80"/>
    <mergeCell ref="B81:B87"/>
    <mergeCell ref="B88:B94"/>
    <mergeCell ref="B95:B101"/>
    <mergeCell ref="C3:C14"/>
    <mergeCell ref="C15:C23"/>
    <mergeCell ref="C24:C35"/>
    <mergeCell ref="C36:C44"/>
    <mergeCell ref="C45:C52"/>
    <mergeCell ref="C53:C60"/>
    <mergeCell ref="C61:C68"/>
    <mergeCell ref="C69:C80"/>
    <mergeCell ref="C81:C87"/>
    <mergeCell ref="C88:C94"/>
    <mergeCell ref="C95:C101"/>
    <mergeCell ref="D3:D14"/>
    <mergeCell ref="D15:D23"/>
    <mergeCell ref="D24:D35"/>
    <mergeCell ref="D36:D44"/>
    <mergeCell ref="D45:D52"/>
    <mergeCell ref="D53:D60"/>
    <mergeCell ref="D61:D68"/>
    <mergeCell ref="D69:D80"/>
    <mergeCell ref="D81:D87"/>
    <mergeCell ref="D88:D94"/>
    <mergeCell ref="D95:D101"/>
    <mergeCell ref="E3:E14"/>
    <mergeCell ref="E15:E23"/>
    <mergeCell ref="E24:E35"/>
    <mergeCell ref="E36:E44"/>
    <mergeCell ref="E45:E52"/>
    <mergeCell ref="E53:E60"/>
    <mergeCell ref="E61:E68"/>
    <mergeCell ref="E69:E80"/>
    <mergeCell ref="E81:E87"/>
    <mergeCell ref="E88:E94"/>
    <mergeCell ref="E95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10月对账单</vt:lpstr>
      <vt:lpstr>11月对账单</vt:lpstr>
      <vt:lpstr>1092-232、0852-233、1094-232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2025-12-05T07:37:45Z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884B07814F664AC4BB775C1F942BB923_13</vt:lpwstr>
  </property>
</Properties>
</file>