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'国内做货-人民币'!$B$1:$I$3</definedName>
    <definedName name="_xlnm._FilterDatabase" localSheetId="1" hidden="1">'国外做货-美金'!$B$1:$I$72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<sst xmlns="http://schemas.openxmlformats.org/spreadsheetml/2006/main" count="148" uniqueCount="78">
  <si>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</si>
  <si>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</si>
  <si>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</si>
  <si>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</si>
  <si>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</si>
  <si>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</si>
  <si>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</si>
  <si>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</si>
  <si>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</si>
  <si>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</si>
  <si>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82457</t>
  </si>
  <si>
    <t>RRNBSK665
工厂：顺成</t>
  </si>
  <si>
    <t>5106-707-800/503 NOMA
Made in China 女下装裤子
补单</t>
  </si>
  <si>
    <t>白色RFID织标WLBCRFI015-65*19mm</t>
  </si>
  <si>
    <t>以下开票  桐城市顺成制衣有限公司</t>
  </si>
  <si>
    <r>
      <rPr>
        <sz val="12"/>
        <rFont val="宋体"/>
        <charset val="134"/>
      </rPr>
      <t>品名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</si>
  <si>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</si>
  <si>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</si>
  <si>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金额</t>
    </r>
  </si>
  <si>
    <t>备注</t>
  </si>
  <si>
    <t>商标</t>
  </si>
  <si>
    <t>个</t>
  </si>
  <si>
    <t>5106-707</t>
  </si>
  <si>
    <t>发  票  通  知  单</t>
  </si>
  <si>
    <r>
      <t>编号</t>
    </r>
    <r>
      <rPr>
        <sz val="11"/>
        <color rgb="FF000000"/>
        <rFont val="Calibri"/>
        <charset val="134"/>
      </rPr>
      <t>                         </t>
    </r>
    <r>
      <rPr>
        <sz val="11"/>
        <color rgb="FF000000"/>
        <rFont val="宋体"/>
        <charset val="134"/>
      </rPr>
      <t>（发票张数）</t>
    </r>
    <r>
      <rPr>
        <sz val="11"/>
        <color rgb="FF000000"/>
        <rFont val="Calibri"/>
        <charset val="134"/>
      </rPr>
      <t>      </t>
    </r>
  </si>
  <si>
    <t>申请日期</t>
  </si>
  <si>
    <t>客户</t>
  </si>
  <si>
    <r>
      <t>开票抬头</t>
    </r>
    <r>
      <rPr>
        <sz val="11"/>
        <color rgb="FF000000"/>
        <rFont val="Calibri"/>
        <charset val="134"/>
      </rPr>
      <t>                                        </t>
    </r>
    <r>
      <rPr>
        <sz val="11"/>
        <color rgb="FF000000"/>
        <rFont val="宋体"/>
        <charset val="134"/>
      </rPr>
      <t>（请填写全名）</t>
    </r>
  </si>
  <si>
    <r>
      <t>货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物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或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应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税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劳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务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名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称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（比如吊粒，吊牌等，大致写一下就可以）</t>
    </r>
  </si>
  <si>
    <r>
      <t>规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格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型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（如果不需要注明的请写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无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）</t>
    </r>
  </si>
  <si>
    <t>单位</t>
  </si>
  <si>
    <r>
      <t>数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量</t>
    </r>
  </si>
  <si>
    <r>
      <t>金额</t>
    </r>
    <r>
      <rPr>
        <sz val="11"/>
        <color rgb="FF000000"/>
        <rFont val="Calibri"/>
        <charset val="134"/>
      </rPr>
      <t>                                 </t>
    </r>
    <r>
      <rPr>
        <sz val="11"/>
        <color rgb="FF000000"/>
        <rFont val="宋体"/>
        <charset val="134"/>
      </rPr>
      <t>（一张发票的总金额）</t>
    </r>
  </si>
  <si>
    <t>睿宁</t>
  </si>
  <si>
    <t>桐城市顺成制衣有限公司</t>
  </si>
  <si>
    <t>无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</si>
  <si>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</si>
  <si>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RRNBSK633
工厂：依洲</t>
  </si>
  <si>
    <t>5096-741-800/812 NEWSTEL
Made in Cambodia  女下</t>
  </si>
  <si>
    <t>白色吊牌HPBCRFI001-60*95mm-RFID LOGO</t>
  </si>
  <si>
    <t>黑色 吊绳 MRBCGEN004-320*1.5mm</t>
  </si>
  <si>
    <t>白色缎带洗标CLBCGEN003*4页-60*25mm</t>
  </si>
  <si>
    <t>白色缎带芯片洗标CLBCRFI001-60*25mm</t>
  </si>
  <si>
    <t>白色织标WLBCGEN020-85*20mm</t>
  </si>
  <si>
    <t>85216</t>
  </si>
  <si>
    <t>RRNBSK643
工厂：乐维斯</t>
  </si>
  <si>
    <t>5144-741-830  BABEL
Made in Cambodia 女下装裤子</t>
  </si>
  <si>
    <t>白色缎带洗标CLBCGEN003*4页-60*25mm（加页码）</t>
  </si>
  <si>
    <t>白色织标WLBCGEN017（05B）-65*19mm</t>
  </si>
  <si>
    <t>RRNBSK645
工厂：依洲</t>
  </si>
  <si>
    <t>5096-741-800/812 NEWSTEL
Made in Cambodia  女下
加单1</t>
  </si>
  <si>
    <t>RRNBSK670
工厂：依洲</t>
  </si>
  <si>
    <t>5096-741-800/812 NEWSTEL
Made in Cambodia  女下
加单2</t>
  </si>
  <si>
    <t>白色缎带芯片洗标CLBCRFI001-60*25mm（+2%）</t>
  </si>
  <si>
    <t>白色缎带芯片洗标CLBCRFI001-60*25mm 补数</t>
  </si>
  <si>
    <t>RRNBSK675
工厂：依洲3W
乐维斯6W</t>
  </si>
  <si>
    <t>5096-741-800/812 NEWSTEL
Made in Cambodia  女下
加单3</t>
  </si>
  <si>
    <t>RRNBSK700
工厂：依洲1W
乐维斯5K</t>
  </si>
  <si>
    <t>5096-741-800/812 NEWSTEL
Made in Cambodia  女下
加单4+补数</t>
  </si>
  <si>
    <t>白色缎带芯片洗标CLBCRFI001-60*25mm（+4%）</t>
  </si>
  <si>
    <t>85649-4</t>
  </si>
  <si>
    <t>RRNBSK715
工厂：乐维斯</t>
  </si>
  <si>
    <t>5096-741-800 NEWSTEL
Made in Cambodia  女下
加单5</t>
  </si>
  <si>
    <t>87888/
87899</t>
  </si>
  <si>
    <t>RRNBSK716
工厂：依洲</t>
  </si>
  <si>
    <r>
      <rPr>
        <sz val="11"/>
        <rFont val="宋体"/>
        <charset val="134"/>
        <scheme val="minor"/>
      </rPr>
      <t>5096-741-800/</t>
    </r>
    <r>
      <rPr>
        <sz val="11"/>
        <color rgb="FFFF0000"/>
        <rFont val="宋体"/>
        <charset val="134"/>
        <scheme val="minor"/>
      </rPr>
      <t xml:space="preserve">605 </t>
    </r>
    <r>
      <rPr>
        <sz val="11"/>
        <rFont val="宋体"/>
        <charset val="134"/>
        <scheme val="minor"/>
      </rPr>
      <t>NEWSTEL
Made in Cambodia  女下
加单6</t>
    </r>
  </si>
  <si>
    <t>87899/
87982/
88069</t>
  </si>
  <si>
    <t>RRNBSK719
工厂：乐维斯</t>
  </si>
  <si>
    <r>
      <rPr>
        <sz val="11"/>
        <rFont val="宋体"/>
        <charset val="134"/>
        <scheme val="minor"/>
      </rPr>
      <t>5096-741-812</t>
    </r>
    <r>
      <rPr>
        <sz val="11"/>
        <color rgb="FFFF0000"/>
        <rFont val="宋体"/>
        <charset val="134"/>
        <scheme val="minor"/>
      </rPr>
      <t xml:space="preserve">/818 </t>
    </r>
    <r>
      <rPr>
        <sz val="11"/>
        <rFont val="宋体"/>
        <charset val="134"/>
        <scheme val="minor"/>
      </rPr>
      <t>NEWSTEL
Made in Cambodia  女下
加单9</t>
    </r>
  </si>
  <si>
    <t>配比装胶带贴纸  BKSKR24014</t>
  </si>
  <si>
    <t>88066/88067/88068/87982</t>
  </si>
  <si>
    <t>RRNBSK718
工厂：依洲</t>
  </si>
  <si>
    <r>
      <rPr>
        <sz val="11"/>
        <rFont val="宋体"/>
        <charset val="134"/>
        <scheme val="minor"/>
      </rPr>
      <t>5096-741-812/800</t>
    </r>
    <r>
      <rPr>
        <sz val="11"/>
        <color rgb="FFFF0000"/>
        <rFont val="宋体"/>
        <charset val="134"/>
        <scheme val="minor"/>
      </rPr>
      <t>/605</t>
    </r>
    <r>
      <rPr>
        <sz val="11"/>
        <rFont val="宋体"/>
        <charset val="134"/>
        <scheme val="minor"/>
      </rPr>
      <t>NEWSTEL
Made in Cambodia  女下
加单8
配比订单</t>
    </r>
  </si>
  <si>
    <t>价格贴：红 BKSKR24002 蓝 BKSKR24001</t>
  </si>
  <si>
    <t>RRNBSK717
工厂：依洲/乐维斯</t>
  </si>
  <si>
    <t>5096-741-812 NEWSTEL
Made in Cambodia  女下
加单7</t>
  </si>
  <si>
    <t>RRNBSK725
工厂：乐维斯</t>
  </si>
  <si>
    <t>5096-742-812 NEWSTEL
Made in Cambodia  女下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</si>
</sst>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;\-\$#,##0.0000"/>
    <numFmt numFmtId="177" formatCode="\$#,##0.000;\-\$#,##0.000"/>
    <numFmt numFmtId="178" formatCode="0_);[Red]\(0\)"/>
    <numFmt numFmtId="179" formatCode="yyyy/m/d;@"/>
    <numFmt numFmtId="180" formatCode="0_ "/>
    <numFmt numFmtId="181" formatCode="\$#,##0.00;\-\$#,##0.00"/>
    <numFmt numFmtId="182" formatCode="&quot;￥&quot;#,##0.000_);[Red]\(&quot;￥&quot;#,##0.000\)"/>
    <numFmt numFmtId="183" formatCode="&quot;￥&quot;#,##0.00_);[Red]\(&quot;￥&quot;#,##0.00\)"/>
    <numFmt numFmtId="184" formatCode="0.00_);[Red]\(0.00\)"/>
    <numFmt numFmtId="185" formatCode="0.0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Arial"/>
      <charset val="134"/>
    </font>
    <font>
      <sz val="14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Arial"/>
      <charset val="134"/>
    </font>
    <font>
      <sz val="22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1"/>
      <color rgb="FFFF0000"/>
      <name val="宋体"/>
      <charset val="134"/>
      <scheme val="minor"/>
    </font>
    <font>
      <b/>
      <sz val="16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10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7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14" fontId="0" fillId="0" borderId="6" xfId="0" applyNumberFormat="1" applyFill="1" applyBorder="1" applyAlignment="1">
      <alignment vertical="center"/>
    </xf>
    <xf numFmtId="14" fontId="0" fillId="0" borderId="7" xfId="0" applyNumberFormat="1" applyFill="1" applyBorder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4" fontId="0" fillId="0" borderId="7" xfId="0" applyNumberFormat="1" applyFill="1" applyBorder="1" applyAlignment="1">
      <alignment vertical="center" wrapText="1"/>
    </xf>
    <xf numFmtId="180" fontId="5" fillId="0" borderId="4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81" fontId="0" fillId="0" borderId="0" xfId="0" applyNumberFormat="1" applyFill="1">
      <alignment vertical="center"/>
    </xf>
    <xf numFmtId="0" fontId="0" fillId="0" borderId="0" xfId="0" applyFill="1" applyAlignment="1">
      <alignment vertical="center"/>
    </xf>
    <xf numFmtId="0" fontId="8" fillId="0" borderId="0" xfId="0" applyNumberFormat="1" applyFont="1" applyFill="1" applyBorder="1" applyAlignment="1" applyProtection="1"/>
    <xf numFmtId="182" fontId="0" fillId="0" borderId="0" xfId="0" applyNumberFormat="1" applyFill="1">
      <alignment vertical="center"/>
    </xf>
    <xf numFmtId="183" fontId="0" fillId="0" borderId="0" xfId="0" applyNumberFormat="1" applyFill="1">
      <alignment vertical="center"/>
    </xf>
    <xf numFmtId="182" fontId="1" fillId="0" borderId="2" xfId="0" applyNumberFormat="1" applyFont="1" applyFill="1" applyBorder="1" applyAlignment="1">
      <alignment horizontal="center" vertical="center"/>
    </xf>
    <xf numFmtId="183" fontId="1" fillId="0" borderId="3" xfId="0" applyNumberFormat="1" applyFont="1" applyFill="1" applyBorder="1" applyAlignment="1">
      <alignment horizontal="center" vertical="center"/>
    </xf>
    <xf numFmtId="182" fontId="2" fillId="0" borderId="4" xfId="0" applyNumberFormat="1" applyFont="1" applyFill="1" applyBorder="1" applyAlignment="1">
      <alignment horizontal="center" vertical="center"/>
    </xf>
    <xf numFmtId="183" fontId="2" fillId="0" borderId="4" xfId="0" applyNumberFormat="1" applyFont="1" applyFill="1" applyBorder="1" applyAlignment="1">
      <alignment horizontal="center" vertical="center"/>
    </xf>
    <xf numFmtId="184" fontId="5" fillId="0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185" fontId="10" fillId="3" borderId="0" xfId="0" applyNumberFormat="1" applyFont="1" applyFill="1" applyAlignment="1" applyProtection="1">
      <alignment horizontal="center" vertical="center"/>
    </xf>
    <xf numFmtId="185" fontId="8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Border="1" applyAlignment="1" applyProtection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84" fontId="0" fillId="0" borderId="0" xfId="0" applyNumberFormat="1" applyFill="1">
      <alignment vertical="center"/>
    </xf>
    <xf numFmtId="0" fontId="12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58" fontId="14" fillId="0" borderId="8" xfId="0" applyNumberFormat="1" applyFont="1" applyBorder="1" applyAlignment="1">
      <alignment horizontal="center" vertical="center" wrapText="1"/>
    </xf>
    <xf numFmtId="8" fontId="14" fillId="0" borderId="8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3582035</xdr:colOff>
      <xdr:row>10</xdr:row>
      <xdr:rowOff>13970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3040" y="1028700"/>
          <a:ext cx="3582035" cy="1747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pane ySplit="2" topLeftCell="A3" activePane="bottomLeft" state="frozen"/>
      <selection/>
      <selection pane="bottomLeft" activeCell="E22" sqref="E22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51" customWidth="1"/>
    <col min="9" max="9" width="14.9090909090909" style="52" customWidth="1"/>
    <col min="10" max="10" width="17.3636363636364" style="1" customWidth="1"/>
    <col min="11" max="16384" width="8.72727272727273" style="1"/>
  </cols>
  <sheetData>
    <row r="1" ht="21" customHeight="1" spans="1:13">
      <c r="A1" s="4" t="s">
        <v>0</v>
      </c>
      <c r="B1" s="5"/>
      <c r="C1" s="5"/>
      <c r="D1" s="5"/>
      <c r="E1" s="5"/>
      <c r="F1" s="5"/>
      <c r="G1" s="5"/>
      <c r="H1" s="53"/>
      <c r="I1" s="54"/>
    </row>
    <row r="2" customHeight="1" spans="1:13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55" t="s">
        <v>8</v>
      </c>
      <c r="I2" s="56" t="s">
        <v>9</v>
      </c>
    </row>
    <row r="3" s="1" customFormat="1" customHeight="1" spans="1:13">
      <c r="A3" s="14">
        <v>45867</v>
      </c>
      <c r="B3" s="29">
        <v>45867</v>
      </c>
      <c r="C3" s="30" t="s">
        <v>10</v>
      </c>
      <c r="D3" s="17" t="s">
        <v>11</v>
      </c>
      <c r="E3" s="18" t="s">
        <v>12</v>
      </c>
      <c r="F3" s="18" t="s">
        <v>13</v>
      </c>
      <c r="G3" s="19">
        <v>150</v>
      </c>
      <c r="H3" s="19">
        <v>0.85</v>
      </c>
      <c r="I3" s="57">
        <f>G3*H3</f>
        <v>127.5</v>
      </c>
    </row>
    <row r="6" s="49" customFormat="1" ht="25.5" customHeight="1" spans="1:13">
      <c r="A6" s="58" t="s">
        <v>14</v>
      </c>
      <c r="B6" s="58"/>
      <c r="C6" s="58"/>
      <c r="D6" s="58"/>
      <c r="E6" s="58"/>
      <c r="F6" s="59"/>
      <c r="G6" s="59"/>
      <c r="H6" s="59"/>
    </row>
    <row r="7" s="49" customFormat="1" ht="25.5" customHeight="1" spans="1:13">
      <c r="A7" s="58"/>
      <c r="B7" s="58"/>
      <c r="C7" s="58"/>
      <c r="D7" s="58"/>
      <c r="E7" s="58"/>
      <c r="F7" s="59"/>
      <c r="G7" s="59"/>
      <c r="H7" s="59"/>
    </row>
    <row r="8" s="49" customFormat="1" ht="17.5" spans="1:13">
      <c r="A8" s="58"/>
      <c r="B8" s="58"/>
      <c r="C8" s="58"/>
      <c r="D8" s="58"/>
      <c r="E8" s="58"/>
      <c r="F8" s="59"/>
      <c r="G8" s="59"/>
      <c r="H8" s="59"/>
      <c r="K8" s="60"/>
      <c r="L8" s="61"/>
      <c r="M8" s="61"/>
    </row>
    <row r="9" s="50" customFormat="1" ht="24" customHeight="1" spans="1:13">
      <c r="A9" s="62" t="s">
        <v>15</v>
      </c>
      <c r="B9" s="62" t="s">
        <v>16</v>
      </c>
      <c r="C9" s="62" t="s">
        <v>17</v>
      </c>
      <c r="D9" s="62" t="s">
        <v>18</v>
      </c>
      <c r="E9" s="63" t="s">
        <v>19</v>
      </c>
      <c r="G9" s="64"/>
      <c r="H9" s="64"/>
      <c r="I9" s="65"/>
    </row>
    <row r="10" s="1" customFormat="1" ht="44" customHeight="1" spans="1:13">
      <c r="A10" s="66" t="s">
        <v>20</v>
      </c>
      <c r="B10" s="66">
        <v>150</v>
      </c>
      <c r="C10" s="66" t="s">
        <v>21</v>
      </c>
      <c r="D10" s="66">
        <v>127.5</v>
      </c>
      <c r="E10" s="67" t="s">
        <v>22</v>
      </c>
      <c r="F10" s="66"/>
      <c r="I10" s="68"/>
    </row>
    <row r="14" ht="47" customHeight="1" spans="1:13">
      <c r="A14" s="69" t="s">
        <v>23</v>
      </c>
      <c r="B14" s="69"/>
      <c r="C14" s="69"/>
      <c r="D14" s="69"/>
      <c r="E14" s="69"/>
      <c r="F14" s="69"/>
      <c r="G14" s="69"/>
      <c r="H14" s="69"/>
      <c r="I14" s="69"/>
      <c r="J14" s="69"/>
    </row>
    <row r="15" ht="61" customHeight="1" spans="1:13">
      <c r="A15" s="70" t="s">
        <v>24</v>
      </c>
      <c r="B15" s="70" t="s">
        <v>25</v>
      </c>
      <c r="C15" s="70" t="s">
        <v>26</v>
      </c>
      <c r="D15" s="70" t="s">
        <v>27</v>
      </c>
      <c r="E15" s="70" t="s">
        <v>28</v>
      </c>
      <c r="F15" s="70" t="s">
        <v>29</v>
      </c>
      <c r="G15" s="70" t="s">
        <v>30</v>
      </c>
      <c r="H15" s="70" t="s">
        <v>31</v>
      </c>
      <c r="I15" s="70" t="s">
        <v>32</v>
      </c>
      <c r="J15" s="70" t="s">
        <v>19</v>
      </c>
    </row>
    <row r="16" ht="36" customHeight="1" spans="1:13">
      <c r="A16" s="71">
        <v>1</v>
      </c>
      <c r="B16" s="72">
        <v>46001</v>
      </c>
      <c r="C16" s="70" t="s">
        <v>33</v>
      </c>
      <c r="D16" s="70" t="s">
        <v>34</v>
      </c>
      <c r="E16" s="70" t="s">
        <v>20</v>
      </c>
      <c r="F16" s="70" t="s">
        <v>35</v>
      </c>
      <c r="G16" s="70" t="s">
        <v>21</v>
      </c>
      <c r="H16" s="70">
        <v>150</v>
      </c>
      <c r="I16" s="73">
        <v>127.5</v>
      </c>
      <c r="J16" s="70" t="s">
        <v>22</v>
      </c>
    </row>
  </sheetData>
  <autoFilter xmlns:etc="http://www.wps.cn/officeDocument/2017/etCustomData" ref="B1:I3" etc:filterBottomFollowUsedRange="0">
    <extLst/>
  </autoFilter>
  <mergeCells count="4">
    <mergeCell ref="A1:I1"/>
    <mergeCell ref="K8:L8"/>
    <mergeCell ref="A14:J14"/>
    <mergeCell ref="A6:E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zoomScale="85" zoomScaleNormal="85" workbookViewId="0">
      <pane ySplit="2" topLeftCell="A20" activePane="bottomLeft" state="frozen"/>
      <selection/>
      <selection pane="bottomLeft" activeCell="M49" sqref="M49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7" width="11" style="1" customWidth="1"/>
    <col min="8" max="8" width="11" style="2" customWidth="1"/>
    <col min="9" max="9" width="14.9090909090909" style="3" customWidth="1"/>
    <col min="10" max="10" width="17.3636363636364" style="1" customWidth="1"/>
    <col min="11" max="16384" width="8.72727272727273" style="1"/>
  </cols>
  <sheetData>
    <row r="1" ht="14" customHeight="1" spans="1:9">
      <c r="A1" s="4" t="s">
        <v>0</v>
      </c>
      <c r="B1" s="5"/>
      <c r="C1" s="5"/>
      <c r="D1" s="5"/>
      <c r="E1" s="5"/>
      <c r="F1" s="5"/>
      <c r="G1" s="5"/>
      <c r="H1" s="6"/>
      <c r="I1" s="7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36</v>
      </c>
    </row>
    <row r="3" customHeight="1" spans="1:9">
      <c r="A3" s="14">
        <v>45852</v>
      </c>
      <c r="B3" s="15">
        <v>45876</v>
      </c>
      <c r="C3" s="16">
        <v>85185</v>
      </c>
      <c r="D3" s="17" t="s">
        <v>37</v>
      </c>
      <c r="E3" s="18" t="s">
        <v>38</v>
      </c>
      <c r="F3" s="18" t="s">
        <v>39</v>
      </c>
      <c r="G3" s="19">
        <v>39492</v>
      </c>
      <c r="H3" s="20">
        <v>0.05</v>
      </c>
      <c r="I3" s="21">
        <v>1974.6</v>
      </c>
    </row>
    <row r="4" customHeight="1" spans="1:9">
      <c r="A4" s="14"/>
      <c r="B4" s="15"/>
      <c r="C4" s="22"/>
      <c r="D4" s="23"/>
      <c r="E4" s="18"/>
      <c r="F4" s="19" t="s">
        <v>40</v>
      </c>
      <c r="G4" s="19">
        <v>39492</v>
      </c>
      <c r="H4" s="24"/>
      <c r="I4" s="21">
        <v>0</v>
      </c>
    </row>
    <row r="5" customHeight="1" spans="1:9">
      <c r="A5" s="14"/>
      <c r="B5" s="25">
        <v>45867</v>
      </c>
      <c r="C5" s="22"/>
      <c r="D5" s="23"/>
      <c r="E5" s="18"/>
      <c r="F5" s="19" t="s">
        <v>41</v>
      </c>
      <c r="G5" s="19">
        <v>157968</v>
      </c>
      <c r="H5" s="26">
        <v>0.0072</v>
      </c>
      <c r="I5" s="21">
        <v>1137.3696</v>
      </c>
    </row>
    <row r="6" customHeight="1" spans="1:9">
      <c r="A6" s="14"/>
      <c r="B6" s="27">
        <v>45860</v>
      </c>
      <c r="C6" s="22"/>
      <c r="D6" s="23"/>
      <c r="E6" s="18"/>
      <c r="F6" s="19" t="s">
        <v>42</v>
      </c>
      <c r="G6" s="19">
        <v>39492</v>
      </c>
      <c r="H6" s="26">
        <v>0.1</v>
      </c>
      <c r="I6" s="21">
        <v>3949.2</v>
      </c>
    </row>
    <row r="7" customHeight="1" spans="1:9">
      <c r="A7" s="14"/>
      <c r="B7" s="28"/>
      <c r="C7" s="22"/>
      <c r="D7" s="23"/>
      <c r="E7" s="18"/>
      <c r="F7" s="18" t="s">
        <v>43</v>
      </c>
      <c r="G7" s="19">
        <v>39492</v>
      </c>
      <c r="H7" s="26">
        <v>0.027</v>
      </c>
      <c r="I7" s="21">
        <v>1066.284</v>
      </c>
    </row>
    <row r="8" customHeight="1" spans="1:9">
      <c r="A8" s="14">
        <v>45856</v>
      </c>
      <c r="B8" s="29">
        <v>45889</v>
      </c>
      <c r="C8" s="30" t="s">
        <v>44</v>
      </c>
      <c r="D8" s="17" t="s">
        <v>45</v>
      </c>
      <c r="E8" s="18" t="s">
        <v>46</v>
      </c>
      <c r="F8" s="31" t="s">
        <v>39</v>
      </c>
      <c r="G8" s="32">
        <v>15000</v>
      </c>
      <c r="H8" s="26">
        <v>0.05</v>
      </c>
      <c r="I8" s="21">
        <v>750</v>
      </c>
    </row>
    <row r="9" customHeight="1" spans="1:9">
      <c r="A9" s="14"/>
      <c r="B9" s="33"/>
      <c r="C9" s="34"/>
      <c r="D9" s="23"/>
      <c r="E9" s="18"/>
      <c r="F9" s="32" t="s">
        <v>40</v>
      </c>
      <c r="G9" s="32">
        <v>15000</v>
      </c>
      <c r="H9" s="26"/>
      <c r="I9" s="21">
        <v>0</v>
      </c>
    </row>
    <row r="10" customHeight="1" spans="1:9">
      <c r="A10" s="14"/>
      <c r="B10" s="33"/>
      <c r="C10" s="34"/>
      <c r="D10" s="23"/>
      <c r="E10" s="18"/>
      <c r="F10" s="31" t="s">
        <v>39</v>
      </c>
      <c r="G10" s="32">
        <v>5000</v>
      </c>
      <c r="H10" s="26">
        <v>0.05</v>
      </c>
      <c r="I10" s="21">
        <v>250</v>
      </c>
    </row>
    <row r="11" customHeight="1" spans="1:9">
      <c r="A11" s="14"/>
      <c r="B11" s="33"/>
      <c r="C11" s="34"/>
      <c r="D11" s="23"/>
      <c r="E11" s="18"/>
      <c r="F11" s="32" t="s">
        <v>40</v>
      </c>
      <c r="G11" s="32">
        <v>5000</v>
      </c>
      <c r="H11" s="26"/>
      <c r="I11" s="21">
        <v>0</v>
      </c>
    </row>
    <row r="12" customHeight="1" spans="1:9">
      <c r="A12" s="14"/>
      <c r="B12" s="35">
        <v>45881</v>
      </c>
      <c r="C12" s="34"/>
      <c r="D12" s="23"/>
      <c r="E12" s="18"/>
      <c r="F12" s="32" t="s">
        <v>47</v>
      </c>
      <c r="G12" s="32">
        <v>60000</v>
      </c>
      <c r="H12" s="26">
        <v>0.0072</v>
      </c>
      <c r="I12" s="21">
        <v>432</v>
      </c>
    </row>
    <row r="13" customHeight="1" spans="1:9">
      <c r="A13" s="14"/>
      <c r="B13" s="36">
        <v>45884</v>
      </c>
      <c r="C13" s="34"/>
      <c r="D13" s="23"/>
      <c r="E13" s="18"/>
      <c r="F13" s="32" t="s">
        <v>47</v>
      </c>
      <c r="G13" s="32">
        <v>20000</v>
      </c>
      <c r="H13" s="26">
        <v>0.0072</v>
      </c>
      <c r="I13" s="21">
        <v>144</v>
      </c>
    </row>
    <row r="14" customHeight="1" spans="1:9">
      <c r="A14" s="14"/>
      <c r="B14" s="29">
        <v>45874</v>
      </c>
      <c r="C14" s="34"/>
      <c r="D14" s="23"/>
      <c r="E14" s="18"/>
      <c r="F14" s="18" t="s">
        <v>48</v>
      </c>
      <c r="G14" s="32">
        <v>15000</v>
      </c>
      <c r="H14" s="26">
        <v>0.024</v>
      </c>
      <c r="I14" s="21">
        <v>360</v>
      </c>
    </row>
    <row r="15" customHeight="1" spans="1:9">
      <c r="A15" s="14"/>
      <c r="B15" s="37"/>
      <c r="C15" s="34"/>
      <c r="D15" s="23"/>
      <c r="E15" s="18"/>
      <c r="F15" s="18" t="s">
        <v>13</v>
      </c>
      <c r="G15" s="32">
        <v>15000</v>
      </c>
      <c r="H15" s="26">
        <v>0.15</v>
      </c>
      <c r="I15" s="21">
        <v>2250</v>
      </c>
    </row>
    <row r="16" customHeight="1" spans="1:9">
      <c r="A16" s="14"/>
      <c r="B16" s="38">
        <v>45883</v>
      </c>
      <c r="C16" s="34"/>
      <c r="D16" s="23"/>
      <c r="E16" s="18"/>
      <c r="F16" s="18" t="s">
        <v>48</v>
      </c>
      <c r="G16" s="32">
        <v>5000</v>
      </c>
      <c r="H16" s="26">
        <v>0.024</v>
      </c>
      <c r="I16" s="21">
        <v>120</v>
      </c>
    </row>
    <row r="17" customHeight="1" spans="1:9">
      <c r="A17" s="14"/>
      <c r="B17" s="38"/>
      <c r="C17" s="34"/>
      <c r="D17" s="23"/>
      <c r="E17" s="18"/>
      <c r="F17" s="18" t="s">
        <v>13</v>
      </c>
      <c r="G17" s="32">
        <v>5000</v>
      </c>
      <c r="H17" s="26">
        <v>0.15</v>
      </c>
      <c r="I17" s="21">
        <v>750</v>
      </c>
    </row>
    <row r="18" customHeight="1" spans="1:9">
      <c r="A18" s="14">
        <v>45856</v>
      </c>
      <c r="B18" s="15"/>
      <c r="C18" s="16">
        <v>85649</v>
      </c>
      <c r="D18" s="17" t="s">
        <v>49</v>
      </c>
      <c r="E18" s="18" t="s">
        <v>50</v>
      </c>
      <c r="F18" s="18" t="s">
        <v>39</v>
      </c>
      <c r="G18" s="19">
        <v>40000</v>
      </c>
      <c r="H18" s="20">
        <v>0.05</v>
      </c>
      <c r="I18" s="21">
        <f>G18*H18</f>
        <v>2000</v>
      </c>
    </row>
    <row r="19" customHeight="1" spans="1:9">
      <c r="A19" s="14"/>
      <c r="B19" s="15"/>
      <c r="C19" s="22"/>
      <c r="D19" s="23"/>
      <c r="E19" s="18"/>
      <c r="F19" s="19" t="s">
        <v>40</v>
      </c>
      <c r="G19" s="19">
        <v>40000</v>
      </c>
      <c r="H19" s="24"/>
      <c r="I19" s="21">
        <v>0</v>
      </c>
    </row>
    <row r="20" customHeight="1" spans="1:9">
      <c r="A20" s="14"/>
      <c r="B20" s="25">
        <v>45874</v>
      </c>
      <c r="C20" s="22"/>
      <c r="D20" s="23"/>
      <c r="E20" s="18"/>
      <c r="F20" s="19" t="s">
        <v>41</v>
      </c>
      <c r="G20" s="19">
        <f>40000*4</f>
        <v>160000</v>
      </c>
      <c r="H20" s="26">
        <v>0.0072</v>
      </c>
      <c r="I20" s="21">
        <f>G20*H20</f>
        <v>1152</v>
      </c>
    </row>
    <row r="21" customHeight="1" spans="1:9">
      <c r="A21" s="14"/>
      <c r="B21" s="39">
        <v>45867</v>
      </c>
      <c r="C21" s="22"/>
      <c r="D21" s="23"/>
      <c r="E21" s="18"/>
      <c r="F21" s="19" t="s">
        <v>42</v>
      </c>
      <c r="G21" s="19">
        <v>40000</v>
      </c>
      <c r="H21" s="26">
        <v>0.1</v>
      </c>
      <c r="I21" s="21">
        <f>G21*H21</f>
        <v>4000</v>
      </c>
    </row>
    <row r="22" customHeight="1" spans="1:9">
      <c r="A22" s="14"/>
      <c r="B22" s="28">
        <v>45869</v>
      </c>
      <c r="C22" s="22"/>
      <c r="D22" s="23"/>
      <c r="E22" s="18"/>
      <c r="F22" s="18" t="s">
        <v>43</v>
      </c>
      <c r="G22" s="19">
        <v>40000</v>
      </c>
      <c r="H22" s="26">
        <v>0.027</v>
      </c>
      <c r="I22" s="21">
        <f>G22*H22</f>
        <v>1080</v>
      </c>
    </row>
    <row r="23" customHeight="1" spans="1:9">
      <c r="A23" s="14">
        <v>45868</v>
      </c>
      <c r="B23" s="15"/>
      <c r="C23" s="16">
        <v>86224</v>
      </c>
      <c r="D23" s="17" t="s">
        <v>51</v>
      </c>
      <c r="E23" s="18" t="s">
        <v>52</v>
      </c>
      <c r="F23" s="18" t="s">
        <v>39</v>
      </c>
      <c r="G23" s="19">
        <v>0</v>
      </c>
      <c r="H23" s="20">
        <v>0</v>
      </c>
      <c r="I23" s="21">
        <f>G23*H23</f>
        <v>0</v>
      </c>
    </row>
    <row r="24" customHeight="1" spans="1:9">
      <c r="A24" s="14"/>
      <c r="B24" s="15"/>
      <c r="C24" s="22"/>
      <c r="D24" s="23"/>
      <c r="E24" s="18"/>
      <c r="F24" s="19" t="s">
        <v>40</v>
      </c>
      <c r="G24" s="19">
        <v>0</v>
      </c>
      <c r="H24" s="24"/>
      <c r="I24" s="21">
        <v>0</v>
      </c>
    </row>
    <row r="25" customHeight="1" spans="1:9">
      <c r="A25" s="14"/>
      <c r="B25" s="25">
        <v>45874</v>
      </c>
      <c r="C25" s="22"/>
      <c r="D25" s="23"/>
      <c r="E25" s="18"/>
      <c r="F25" s="19" t="s">
        <v>41</v>
      </c>
      <c r="G25" s="19">
        <f>30000*4</f>
        <v>120000</v>
      </c>
      <c r="H25" s="26">
        <v>0.0072</v>
      </c>
      <c r="I25" s="21">
        <f>G25*H25</f>
        <v>864</v>
      </c>
    </row>
    <row r="26" customHeight="1" spans="1:9">
      <c r="A26" s="14"/>
      <c r="B26" s="27">
        <v>45874</v>
      </c>
      <c r="C26" s="22"/>
      <c r="D26" s="23"/>
      <c r="E26" s="18"/>
      <c r="F26" s="19" t="s">
        <v>53</v>
      </c>
      <c r="G26" s="19">
        <f>30000*1.02</f>
        <v>30600</v>
      </c>
      <c r="H26" s="26">
        <v>0.1</v>
      </c>
      <c r="I26" s="21">
        <f>G26*H26</f>
        <v>3060</v>
      </c>
    </row>
    <row r="27" customHeight="1" spans="1:9">
      <c r="A27" s="14"/>
      <c r="B27" s="28"/>
      <c r="C27" s="22"/>
      <c r="D27" s="23"/>
      <c r="E27" s="18"/>
      <c r="F27" s="19" t="s">
        <v>54</v>
      </c>
      <c r="G27" s="19">
        <v>1590</v>
      </c>
      <c r="H27" s="26">
        <v>0.1</v>
      </c>
      <c r="I27" s="21">
        <f>G27*H27</f>
        <v>159</v>
      </c>
    </row>
    <row r="28" customHeight="1" spans="1:9">
      <c r="A28" s="14"/>
      <c r="B28" s="28">
        <v>45873</v>
      </c>
      <c r="C28" s="22"/>
      <c r="D28" s="23"/>
      <c r="E28" s="18"/>
      <c r="F28" s="18" t="s">
        <v>43</v>
      </c>
      <c r="G28" s="19">
        <v>30000</v>
      </c>
      <c r="H28" s="26">
        <v>0.027</v>
      </c>
      <c r="I28" s="21">
        <f>G28*H28</f>
        <v>810</v>
      </c>
    </row>
    <row r="29" customHeight="1" spans="1:9">
      <c r="A29" s="14">
        <v>45869</v>
      </c>
      <c r="B29" s="15">
        <v>45885</v>
      </c>
      <c r="C29" s="16">
        <v>86874</v>
      </c>
      <c r="D29" s="17" t="s">
        <v>55</v>
      </c>
      <c r="E29" s="18" t="s">
        <v>56</v>
      </c>
      <c r="F29" s="18" t="s">
        <v>39</v>
      </c>
      <c r="G29" s="19">
        <v>121534</v>
      </c>
      <c r="H29" s="20">
        <v>0.05</v>
      </c>
      <c r="I29" s="21">
        <v>6076.7</v>
      </c>
    </row>
    <row r="30" customHeight="1" spans="1:9">
      <c r="A30" s="14"/>
      <c r="B30" s="15"/>
      <c r="C30" s="22"/>
      <c r="D30" s="23"/>
      <c r="E30" s="18"/>
      <c r="F30" s="19" t="s">
        <v>40</v>
      </c>
      <c r="G30" s="19">
        <v>121534</v>
      </c>
      <c r="H30" s="24"/>
      <c r="I30" s="21">
        <v>0</v>
      </c>
    </row>
    <row r="31" customHeight="1" spans="1:9">
      <c r="A31" s="14"/>
      <c r="B31" s="25">
        <v>45874</v>
      </c>
      <c r="C31" s="22"/>
      <c r="D31" s="23"/>
      <c r="E31" s="18"/>
      <c r="F31" s="19" t="s">
        <v>41</v>
      </c>
      <c r="G31" s="19">
        <v>360000</v>
      </c>
      <c r="H31" s="26">
        <v>0.0072</v>
      </c>
      <c r="I31" s="21">
        <v>2592</v>
      </c>
    </row>
    <row r="32" customHeight="1" spans="1:9">
      <c r="A32" s="14"/>
      <c r="B32" s="39">
        <v>45877</v>
      </c>
      <c r="C32" s="22"/>
      <c r="D32" s="23"/>
      <c r="E32" s="18"/>
      <c r="F32" s="19" t="s">
        <v>53</v>
      </c>
      <c r="G32" s="19">
        <v>91800</v>
      </c>
      <c r="H32" s="26">
        <v>0.1</v>
      </c>
      <c r="I32" s="21">
        <v>9180</v>
      </c>
    </row>
    <row r="33" customHeight="1" spans="1:9">
      <c r="A33" s="14"/>
      <c r="B33" s="28">
        <v>45873</v>
      </c>
      <c r="C33" s="22"/>
      <c r="D33" s="23"/>
      <c r="E33" s="18"/>
      <c r="F33" s="18" t="s">
        <v>43</v>
      </c>
      <c r="G33" s="19">
        <v>90000</v>
      </c>
      <c r="H33" s="26">
        <v>0.027</v>
      </c>
      <c r="I33" s="21">
        <v>2430</v>
      </c>
    </row>
    <row r="34" customHeight="1" spans="1:9">
      <c r="A34" s="14">
        <v>45877</v>
      </c>
      <c r="B34" s="15">
        <v>45890</v>
      </c>
      <c r="C34" s="16">
        <v>87602</v>
      </c>
      <c r="D34" s="17" t="s">
        <v>57</v>
      </c>
      <c r="E34" s="18" t="s">
        <v>58</v>
      </c>
      <c r="F34" s="18" t="s">
        <v>39</v>
      </c>
      <c r="G34" s="19">
        <v>13466</v>
      </c>
      <c r="H34" s="20">
        <v>0.05</v>
      </c>
      <c r="I34" s="21">
        <v>673.3</v>
      </c>
    </row>
    <row r="35" customHeight="1" spans="1:9">
      <c r="A35" s="14"/>
      <c r="B35" s="15"/>
      <c r="C35" s="22"/>
      <c r="D35" s="23"/>
      <c r="E35" s="18"/>
      <c r="F35" s="19" t="s">
        <v>40</v>
      </c>
      <c r="G35" s="19">
        <v>13466</v>
      </c>
      <c r="H35" s="24"/>
      <c r="I35" s="21">
        <v>0</v>
      </c>
    </row>
    <row r="36" customHeight="1" spans="1:9">
      <c r="A36" s="14"/>
      <c r="B36" s="25">
        <v>45882</v>
      </c>
      <c r="C36" s="22"/>
      <c r="D36" s="23"/>
      <c r="E36" s="18"/>
      <c r="F36" s="19" t="s">
        <v>41</v>
      </c>
      <c r="G36" s="19">
        <v>209372</v>
      </c>
      <c r="H36" s="26">
        <v>0.0072</v>
      </c>
      <c r="I36" s="21">
        <v>1507.4784</v>
      </c>
    </row>
    <row r="37" customHeight="1" spans="1:9">
      <c r="A37" s="14"/>
      <c r="B37" s="39">
        <v>45881</v>
      </c>
      <c r="C37" s="22"/>
      <c r="D37" s="23"/>
      <c r="E37" s="18"/>
      <c r="F37" s="19" t="s">
        <v>59</v>
      </c>
      <c r="G37" s="19">
        <v>15600</v>
      </c>
      <c r="H37" s="26">
        <v>0.1</v>
      </c>
      <c r="I37" s="21">
        <v>1560</v>
      </c>
    </row>
    <row r="38" customHeight="1" spans="1:9">
      <c r="A38" s="14"/>
      <c r="B38" s="28">
        <v>45882</v>
      </c>
      <c r="C38" s="22"/>
      <c r="D38" s="23"/>
      <c r="E38" s="18"/>
      <c r="F38" s="18" t="s">
        <v>43</v>
      </c>
      <c r="G38" s="19">
        <v>28932</v>
      </c>
      <c r="H38" s="26">
        <v>0.027</v>
      </c>
      <c r="I38" s="21">
        <v>781.164</v>
      </c>
    </row>
    <row r="39" customHeight="1" spans="1:9">
      <c r="A39" s="14">
        <v>45883</v>
      </c>
      <c r="B39" s="15">
        <v>45890</v>
      </c>
      <c r="C39" s="16" t="s">
        <v>60</v>
      </c>
      <c r="D39" s="17" t="s">
        <v>61</v>
      </c>
      <c r="E39" s="18" t="s">
        <v>62</v>
      </c>
      <c r="F39" s="18" t="s">
        <v>39</v>
      </c>
      <c r="G39" s="19">
        <v>5000</v>
      </c>
      <c r="H39" s="20">
        <v>0.05</v>
      </c>
      <c r="I39" s="21">
        <v>250</v>
      </c>
    </row>
    <row r="40" customHeight="1" spans="1:9">
      <c r="A40" s="14"/>
      <c r="B40" s="15"/>
      <c r="C40" s="22"/>
      <c r="D40" s="23"/>
      <c r="E40" s="18"/>
      <c r="F40" s="19" t="s">
        <v>40</v>
      </c>
      <c r="G40" s="19">
        <v>5000</v>
      </c>
      <c r="H40" s="24"/>
      <c r="I40" s="21">
        <v>0</v>
      </c>
    </row>
    <row r="41" customHeight="1" spans="1:9">
      <c r="A41" s="14"/>
      <c r="B41" s="25">
        <v>45888</v>
      </c>
      <c r="C41" s="22"/>
      <c r="D41" s="23"/>
      <c r="E41" s="18"/>
      <c r="F41" s="19" t="s">
        <v>41</v>
      </c>
      <c r="G41" s="19">
        <v>20000</v>
      </c>
      <c r="H41" s="26">
        <v>0.0072</v>
      </c>
      <c r="I41" s="21">
        <v>144</v>
      </c>
    </row>
    <row r="42" customHeight="1" spans="1:9">
      <c r="A42" s="14"/>
      <c r="B42" s="27">
        <v>45884</v>
      </c>
      <c r="C42" s="22"/>
      <c r="D42" s="23"/>
      <c r="E42" s="18"/>
      <c r="F42" s="19" t="s">
        <v>59</v>
      </c>
      <c r="G42" s="19">
        <v>5200</v>
      </c>
      <c r="H42" s="26">
        <v>0.1</v>
      </c>
      <c r="I42" s="21">
        <v>520</v>
      </c>
    </row>
    <row r="43" customHeight="1" spans="1:9">
      <c r="A43" s="14"/>
      <c r="B43" s="28"/>
      <c r="C43" s="22"/>
      <c r="D43" s="23"/>
      <c r="E43" s="18"/>
      <c r="F43" s="18" t="s">
        <v>43</v>
      </c>
      <c r="G43" s="19">
        <v>5000</v>
      </c>
      <c r="H43" s="26">
        <v>0.027</v>
      </c>
      <c r="I43" s="21">
        <v>135</v>
      </c>
    </row>
    <row r="44" customHeight="1" spans="1:9">
      <c r="A44" s="14">
        <v>45883</v>
      </c>
      <c r="B44" s="15">
        <v>45894</v>
      </c>
      <c r="C44" s="16" t="s">
        <v>63</v>
      </c>
      <c r="D44" s="17" t="s">
        <v>64</v>
      </c>
      <c r="E44" s="18" t="s">
        <v>65</v>
      </c>
      <c r="F44" s="18" t="s">
        <v>39</v>
      </c>
      <c r="G44" s="19">
        <v>20396</v>
      </c>
      <c r="H44" s="20">
        <v>0.05</v>
      </c>
      <c r="I44" s="21">
        <v>1019.8</v>
      </c>
    </row>
    <row r="45" customHeight="1" spans="1:9">
      <c r="A45" s="14"/>
      <c r="B45" s="15"/>
      <c r="C45" s="22"/>
      <c r="D45" s="23"/>
      <c r="E45" s="18"/>
      <c r="F45" s="19" t="s">
        <v>40</v>
      </c>
      <c r="G45" s="19">
        <v>20396</v>
      </c>
      <c r="H45" s="24"/>
      <c r="I45" s="21">
        <v>0</v>
      </c>
    </row>
    <row r="46" customHeight="1" spans="1:9">
      <c r="A46" s="14"/>
      <c r="B46" s="15">
        <v>45890</v>
      </c>
      <c r="C46" s="22"/>
      <c r="D46" s="23"/>
      <c r="E46" s="18"/>
      <c r="F46" s="19" t="s">
        <v>41</v>
      </c>
      <c r="G46" s="19">
        <v>81584</v>
      </c>
      <c r="H46" s="26">
        <v>0.0072</v>
      </c>
      <c r="I46" s="21">
        <v>587.4048</v>
      </c>
    </row>
    <row r="47" customHeight="1" spans="1:9">
      <c r="A47" s="14"/>
      <c r="B47" s="39">
        <v>45892</v>
      </c>
      <c r="C47" s="22"/>
      <c r="D47" s="23"/>
      <c r="E47" s="18"/>
      <c r="F47" s="19" t="s">
        <v>59</v>
      </c>
      <c r="G47" s="40">
        <v>21211.84</v>
      </c>
      <c r="H47" s="26">
        <v>0.1</v>
      </c>
      <c r="I47" s="21">
        <v>2121.184</v>
      </c>
    </row>
    <row r="48" customHeight="1" spans="1:9">
      <c r="A48" s="14"/>
      <c r="B48" s="28">
        <v>45889</v>
      </c>
      <c r="C48" s="22"/>
      <c r="D48" s="23"/>
      <c r="E48" s="18"/>
      <c r="F48" s="18" t="s">
        <v>43</v>
      </c>
      <c r="G48" s="19">
        <v>20396</v>
      </c>
      <c r="H48" s="26">
        <v>0.027</v>
      </c>
      <c r="I48" s="21">
        <v>550.692</v>
      </c>
    </row>
    <row r="49" customHeight="1" spans="1:9">
      <c r="A49" s="14">
        <v>45883</v>
      </c>
      <c r="B49" s="41">
        <v>45892</v>
      </c>
      <c r="C49" s="16" t="s">
        <v>66</v>
      </c>
      <c r="D49" s="17" t="s">
        <v>67</v>
      </c>
      <c r="E49" s="18" t="s">
        <v>68</v>
      </c>
      <c r="F49" s="18" t="s">
        <v>39</v>
      </c>
      <c r="G49" s="19">
        <v>13872</v>
      </c>
      <c r="H49" s="20">
        <v>0.05</v>
      </c>
      <c r="I49" s="21">
        <f>G49*H49</f>
        <v>693.6</v>
      </c>
    </row>
    <row r="50" customHeight="1" spans="1:9">
      <c r="A50" s="14"/>
      <c r="B50" s="27"/>
      <c r="C50" s="22"/>
      <c r="D50" s="23"/>
      <c r="E50" s="18"/>
      <c r="F50" s="19" t="s">
        <v>40</v>
      </c>
      <c r="G50" s="19">
        <v>13872</v>
      </c>
      <c r="H50" s="24"/>
      <c r="I50" s="21">
        <v>0</v>
      </c>
    </row>
    <row r="51" customHeight="1" spans="1:9">
      <c r="A51" s="14"/>
      <c r="B51" s="28"/>
      <c r="C51" s="22"/>
      <c r="D51" s="23"/>
      <c r="E51" s="18"/>
      <c r="F51" s="18" t="s">
        <v>69</v>
      </c>
      <c r="G51" s="19">
        <v>1541</v>
      </c>
      <c r="H51" s="24">
        <v>0.042</v>
      </c>
      <c r="I51" s="21">
        <f>G51*H51</f>
        <v>64.722</v>
      </c>
    </row>
    <row r="52" customHeight="1" spans="1:9">
      <c r="A52" s="14"/>
      <c r="B52" s="25">
        <v>45890</v>
      </c>
      <c r="C52" s="22"/>
      <c r="D52" s="23"/>
      <c r="E52" s="18"/>
      <c r="F52" s="19" t="s">
        <v>41</v>
      </c>
      <c r="G52" s="19">
        <f>13872*4</f>
        <v>55488</v>
      </c>
      <c r="H52" s="26">
        <v>0.0072</v>
      </c>
      <c r="I52" s="21">
        <f>G52*H52</f>
        <v>399.5136</v>
      </c>
    </row>
    <row r="53" customHeight="1" spans="1:9">
      <c r="A53" s="14"/>
      <c r="B53" s="39">
        <v>45892</v>
      </c>
      <c r="C53" s="22"/>
      <c r="D53" s="23"/>
      <c r="E53" s="18"/>
      <c r="F53" s="19" t="s">
        <v>59</v>
      </c>
      <c r="G53" s="40">
        <f>13872*1.04</f>
        <v>14426.88</v>
      </c>
      <c r="H53" s="26">
        <v>0.1</v>
      </c>
      <c r="I53" s="21">
        <f>G53*H53</f>
        <v>1442.688</v>
      </c>
    </row>
    <row r="54" customHeight="1" spans="1:9">
      <c r="A54" s="14"/>
      <c r="B54" s="28">
        <v>45890</v>
      </c>
      <c r="C54" s="22"/>
      <c r="D54" s="23"/>
      <c r="E54" s="18"/>
      <c r="F54" s="18" t="s">
        <v>43</v>
      </c>
      <c r="G54" s="19">
        <v>13872</v>
      </c>
      <c r="H54" s="26">
        <v>0.027</v>
      </c>
      <c r="I54" s="21">
        <f>G54*H54</f>
        <v>374.544</v>
      </c>
    </row>
    <row r="55" customHeight="1" spans="1:9">
      <c r="A55" s="14">
        <v>45883</v>
      </c>
      <c r="B55" s="41">
        <v>45897</v>
      </c>
      <c r="C55" s="42" t="s">
        <v>70</v>
      </c>
      <c r="D55" s="43" t="s">
        <v>71</v>
      </c>
      <c r="E55" s="18" t="s">
        <v>72</v>
      </c>
      <c r="F55" s="18" t="s">
        <v>39</v>
      </c>
      <c r="G55" s="19">
        <f>8120-2292</f>
        <v>5828</v>
      </c>
      <c r="H55" s="44">
        <v>0.05</v>
      </c>
      <c r="I55" s="21">
        <f t="shared" ref="I55:I62" si="0">G55*H55</f>
        <v>291.4</v>
      </c>
    </row>
    <row r="56" customHeight="1" spans="1:9">
      <c r="A56" s="14"/>
      <c r="B56" s="27"/>
      <c r="C56" s="42"/>
      <c r="D56" s="45"/>
      <c r="E56" s="18"/>
      <c r="F56" s="18" t="s">
        <v>73</v>
      </c>
      <c r="G56" s="19">
        <v>5828</v>
      </c>
      <c r="H56" s="46"/>
      <c r="I56" s="21">
        <f>G57*H56</f>
        <v>0</v>
      </c>
    </row>
    <row r="57" customHeight="1" spans="1:9">
      <c r="A57" s="14"/>
      <c r="B57" s="27"/>
      <c r="C57" s="42"/>
      <c r="D57" s="45"/>
      <c r="E57" s="18"/>
      <c r="F57" s="19" t="s">
        <v>40</v>
      </c>
      <c r="G57" s="19">
        <v>5828</v>
      </c>
      <c r="H57" s="47"/>
      <c r="I57" s="21">
        <v>0</v>
      </c>
    </row>
    <row r="58" customHeight="1" spans="1:9">
      <c r="A58" s="14"/>
      <c r="B58" s="28"/>
      <c r="C58" s="42"/>
      <c r="D58" s="45"/>
      <c r="E58" s="18"/>
      <c r="F58" s="18" t="s">
        <v>69</v>
      </c>
      <c r="G58" s="19">
        <f>2030-573</f>
        <v>1457</v>
      </c>
      <c r="H58" s="47">
        <v>0.042</v>
      </c>
      <c r="I58" s="21">
        <f t="shared" si="0"/>
        <v>61.194</v>
      </c>
    </row>
    <row r="59" customHeight="1" spans="1:9">
      <c r="A59" s="14"/>
      <c r="B59" s="25">
        <v>45887</v>
      </c>
      <c r="C59" s="42"/>
      <c r="D59" s="45"/>
      <c r="E59" s="18"/>
      <c r="F59" s="19" t="s">
        <v>41</v>
      </c>
      <c r="G59" s="19">
        <f>5828*4</f>
        <v>23312</v>
      </c>
      <c r="H59" s="26">
        <v>0.0072</v>
      </c>
      <c r="I59" s="21">
        <f t="shared" si="0"/>
        <v>167.8464</v>
      </c>
    </row>
    <row r="60" customHeight="1" spans="1:9">
      <c r="A60" s="14"/>
      <c r="B60" s="39">
        <v>45892</v>
      </c>
      <c r="C60" s="42"/>
      <c r="D60" s="45"/>
      <c r="E60" s="18"/>
      <c r="F60" s="19" t="s">
        <v>59</v>
      </c>
      <c r="G60" s="40">
        <f>5828*1.04</f>
        <v>6061.12</v>
      </c>
      <c r="H60" s="21">
        <v>0.1</v>
      </c>
      <c r="I60" s="21">
        <f t="shared" si="0"/>
        <v>606.112</v>
      </c>
    </row>
    <row r="61" customHeight="1" spans="1:9">
      <c r="A61" s="14"/>
      <c r="B61" s="28">
        <v>45889</v>
      </c>
      <c r="C61" s="42"/>
      <c r="D61" s="45"/>
      <c r="E61" s="18"/>
      <c r="F61" s="18" t="s">
        <v>43</v>
      </c>
      <c r="G61" s="19">
        <v>5828</v>
      </c>
      <c r="H61" s="21">
        <v>0.027</v>
      </c>
      <c r="I61" s="21">
        <f t="shared" si="0"/>
        <v>157.356</v>
      </c>
    </row>
    <row r="62" s="1" customFormat="1" customHeight="1" spans="1:9">
      <c r="A62" s="14">
        <v>45883</v>
      </c>
      <c r="B62" s="15">
        <v>45899</v>
      </c>
      <c r="C62" s="16">
        <v>87895</v>
      </c>
      <c r="D62" s="43" t="s">
        <v>74</v>
      </c>
      <c r="E62" s="18" t="s">
        <v>75</v>
      </c>
      <c r="F62" s="18" t="s">
        <v>39</v>
      </c>
      <c r="G62" s="19">
        <v>19904</v>
      </c>
      <c r="H62" s="44">
        <v>0.05</v>
      </c>
      <c r="I62" s="21">
        <f t="shared" si="0"/>
        <v>995.2</v>
      </c>
    </row>
    <row r="63" s="1" customFormat="1" customHeight="1" spans="1:9">
      <c r="A63" s="14"/>
      <c r="B63" s="15"/>
      <c r="C63" s="22"/>
      <c r="D63" s="45"/>
      <c r="E63" s="18"/>
      <c r="F63" s="19" t="s">
        <v>40</v>
      </c>
      <c r="G63" s="19">
        <v>19904</v>
      </c>
      <c r="H63" s="47"/>
      <c r="I63" s="21">
        <v>0</v>
      </c>
    </row>
    <row r="64" s="1" customFormat="1" customHeight="1" spans="1:9">
      <c r="A64" s="14"/>
      <c r="B64" s="25">
        <v>45890</v>
      </c>
      <c r="C64" s="22"/>
      <c r="D64" s="45"/>
      <c r="E64" s="18"/>
      <c r="F64" s="19" t="s">
        <v>41</v>
      </c>
      <c r="G64" s="19">
        <f>19904*4</f>
        <v>79616</v>
      </c>
      <c r="H64" s="26">
        <v>0.0072</v>
      </c>
      <c r="I64" s="21">
        <f t="shared" ref="I64:I71" si="1">G64*H64</f>
        <v>573.2352</v>
      </c>
    </row>
    <row r="65" s="1" customFormat="1" customHeight="1" spans="1:9">
      <c r="A65" s="14"/>
      <c r="B65" s="39">
        <v>45892</v>
      </c>
      <c r="C65" s="22"/>
      <c r="D65" s="45"/>
      <c r="E65" s="18"/>
      <c r="F65" s="19" t="s">
        <v>59</v>
      </c>
      <c r="G65" s="40">
        <f>19904*1.04</f>
        <v>20700.16</v>
      </c>
      <c r="H65" s="21">
        <v>0.1</v>
      </c>
      <c r="I65" s="21">
        <f t="shared" si="1"/>
        <v>2070.016</v>
      </c>
    </row>
    <row r="66" s="1" customFormat="1" customHeight="1" spans="1:9">
      <c r="A66" s="14"/>
      <c r="B66" s="28">
        <v>45889</v>
      </c>
      <c r="C66" s="22"/>
      <c r="D66" s="45"/>
      <c r="E66" s="18"/>
      <c r="F66" s="18" t="s">
        <v>43</v>
      </c>
      <c r="G66" s="19">
        <v>19904</v>
      </c>
      <c r="H66" s="21">
        <v>0.027</v>
      </c>
      <c r="I66" s="21">
        <f t="shared" si="1"/>
        <v>537.408</v>
      </c>
    </row>
    <row r="67" s="1" customFormat="1" customHeight="1" spans="1:9">
      <c r="A67" s="14">
        <v>45889</v>
      </c>
      <c r="B67" s="41">
        <v>45897</v>
      </c>
      <c r="C67" s="16">
        <v>88237</v>
      </c>
      <c r="D67" s="17" t="s">
        <v>76</v>
      </c>
      <c r="E67" s="18" t="s">
        <v>77</v>
      </c>
      <c r="F67" s="18" t="s">
        <v>39</v>
      </c>
      <c r="G67" s="19">
        <v>7500</v>
      </c>
      <c r="H67" s="44">
        <v>0.05</v>
      </c>
      <c r="I67" s="21">
        <f t="shared" si="1"/>
        <v>375</v>
      </c>
    </row>
    <row r="68" customHeight="1" spans="1:9">
      <c r="A68" s="14"/>
      <c r="B68" s="27"/>
      <c r="C68" s="22"/>
      <c r="D68" s="23"/>
      <c r="E68" s="18"/>
      <c r="F68" s="19" t="s">
        <v>40</v>
      </c>
      <c r="G68" s="19">
        <v>7500</v>
      </c>
      <c r="H68" s="47"/>
      <c r="I68" s="21">
        <f t="shared" si="1"/>
        <v>0</v>
      </c>
    </row>
    <row r="69" customHeight="1" spans="1:9">
      <c r="A69" s="14"/>
      <c r="B69" s="28"/>
      <c r="C69" s="22"/>
      <c r="D69" s="23"/>
      <c r="E69" s="18"/>
      <c r="F69" s="19" t="s">
        <v>41</v>
      </c>
      <c r="G69" s="19">
        <f>7500*4</f>
        <v>30000</v>
      </c>
      <c r="H69" s="26">
        <v>0.0072</v>
      </c>
      <c r="I69" s="21">
        <f t="shared" si="1"/>
        <v>216</v>
      </c>
    </row>
    <row r="70" customHeight="1" spans="1:9">
      <c r="A70" s="14"/>
      <c r="B70" s="27">
        <v>45891</v>
      </c>
      <c r="C70" s="22"/>
      <c r="D70" s="23"/>
      <c r="E70" s="18"/>
      <c r="F70" s="19" t="s">
        <v>59</v>
      </c>
      <c r="G70" s="19">
        <f>7500*1.04</f>
        <v>7800</v>
      </c>
      <c r="H70" s="21">
        <v>0.1</v>
      </c>
      <c r="I70" s="21">
        <f t="shared" si="1"/>
        <v>780</v>
      </c>
    </row>
    <row r="71" customHeight="1" spans="1:9">
      <c r="A71" s="14"/>
      <c r="B71" s="28"/>
      <c r="C71" s="22"/>
      <c r="D71" s="23"/>
      <c r="E71" s="18"/>
      <c r="F71" s="18" t="s">
        <v>43</v>
      </c>
      <c r="G71" s="19">
        <v>7500</v>
      </c>
      <c r="H71" s="21">
        <v>0.027</v>
      </c>
      <c r="I71" s="21">
        <f t="shared" si="1"/>
        <v>202.5</v>
      </c>
    </row>
    <row r="72" customHeight="1" spans="1:9">
      <c r="I72" s="48">
        <f>SUM(I3:I71)</f>
        <v>66445.512</v>
      </c>
    </row>
  </sheetData>
  <autoFilter xmlns:etc="http://www.wps.cn/officeDocument/2017/etCustomData" ref="B1:I72" etc:filterBottomFollowUsedRange="0">
    <extLst/>
  </autoFilter>
  <mergeCells count="80">
    <mergeCell ref="A1:I1"/>
    <mergeCell ref="A3:A7"/>
    <mergeCell ref="A8:A17"/>
    <mergeCell ref="A18:A22"/>
    <mergeCell ref="A23:A28"/>
    <mergeCell ref="A29:A33"/>
    <mergeCell ref="A34:A38"/>
    <mergeCell ref="A39:A43"/>
    <mergeCell ref="A44:A48"/>
    <mergeCell ref="A49:A54"/>
    <mergeCell ref="A55:A61"/>
    <mergeCell ref="A62:A66"/>
    <mergeCell ref="A67:A71"/>
    <mergeCell ref="B3:B4"/>
    <mergeCell ref="B6:B7"/>
    <mergeCell ref="B8:B11"/>
    <mergeCell ref="B14:B15"/>
    <mergeCell ref="B16:B17"/>
    <mergeCell ref="B18:B19"/>
    <mergeCell ref="B23:B24"/>
    <mergeCell ref="B26:B27"/>
    <mergeCell ref="B29:B30"/>
    <mergeCell ref="B34:B35"/>
    <mergeCell ref="B39:B40"/>
    <mergeCell ref="B42:B43"/>
    <mergeCell ref="B44:B45"/>
    <mergeCell ref="B49:B51"/>
    <mergeCell ref="B55:B58"/>
    <mergeCell ref="B62:B63"/>
    <mergeCell ref="B67:B69"/>
    <mergeCell ref="B70:B71"/>
    <mergeCell ref="C3:C7"/>
    <mergeCell ref="C8:C17"/>
    <mergeCell ref="C18:C22"/>
    <mergeCell ref="C23:C28"/>
    <mergeCell ref="C29:C33"/>
    <mergeCell ref="C34:C38"/>
    <mergeCell ref="C39:C43"/>
    <mergeCell ref="C44:C48"/>
    <mergeCell ref="C49:C54"/>
    <mergeCell ref="C55:C61"/>
    <mergeCell ref="C62:C66"/>
    <mergeCell ref="C67:C71"/>
    <mergeCell ref="D3:D7"/>
    <mergeCell ref="D8:D17"/>
    <mergeCell ref="D18:D22"/>
    <mergeCell ref="D23:D28"/>
    <mergeCell ref="D29:D33"/>
    <mergeCell ref="D34:D38"/>
    <mergeCell ref="D39:D43"/>
    <mergeCell ref="D44:D48"/>
    <mergeCell ref="D49:D54"/>
    <mergeCell ref="D55:D61"/>
    <mergeCell ref="D62:D66"/>
    <mergeCell ref="D67:D71"/>
    <mergeCell ref="E3:E7"/>
    <mergeCell ref="E8:E17"/>
    <mergeCell ref="E18:E22"/>
    <mergeCell ref="E23:E28"/>
    <mergeCell ref="E29:E33"/>
    <mergeCell ref="E34:E38"/>
    <mergeCell ref="E39:E43"/>
    <mergeCell ref="E44:E48"/>
    <mergeCell ref="E49:E54"/>
    <mergeCell ref="E55:E61"/>
    <mergeCell ref="E62:E66"/>
    <mergeCell ref="E67:E71"/>
    <mergeCell ref="H3:H4"/>
    <mergeCell ref="H8:H9"/>
    <mergeCell ref="H10:H11"/>
    <mergeCell ref="H18:H19"/>
    <mergeCell ref="H23:H24"/>
    <mergeCell ref="H29:H30"/>
    <mergeCell ref="H34:H35"/>
    <mergeCell ref="H39:H40"/>
    <mergeCell ref="H44:H45"/>
    <mergeCell ref="H49:H50"/>
    <mergeCell ref="H55:H57"/>
    <mergeCell ref="H62:H63"/>
    <mergeCell ref="H67:H6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2025-12-10T06:39:18Z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  <property fmtid="{D5CDD505-2E9C-101B-9397-08002B2CF9AE}" pid="4" name="CalculationRule">
    <vt:i4>0</vt:i4>
  </property>
</Properties>
</file>