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国内做货-人民币" sheetId="25" r:id="rId1"/>
    <sheet name="国外做货-美金" sheetId="26" r:id="rId2"/>
    <sheet name="产地国内8月-已开" sheetId="24" state="hidden" r:id="rId3"/>
  </sheets>
  <definedNames>
    <definedName name="_xlnm._FilterDatabase" localSheetId="0" hidden="1">'国内做货-人民币'!$B$1:$I$113</definedName>
    <definedName name="_xlnm._FilterDatabase" localSheetId="1" hidden="1">'国外做货-美金'!$B$1:$I$36</definedName>
    <definedName name="_xlnm._FilterDatabase" localSheetId="2" hidden="1">'产地国内8月-已开'!$A$1:$I$35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<sst xmlns="http://schemas.openxmlformats.org/spreadsheetml/2006/main" count="343" uniqueCount="180">
  <si>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2025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</si>
  <si>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下单时间</t>
  </si>
  <si>
    <t>出货时间</t>
  </si>
  <si>
    <r>
      <rPr>
        <b/>
        <sz val="10"/>
        <rFont val="Arial"/>
        <charset val="134"/>
      </rPr>
      <t>PO</t>
    </r>
    <r>
      <rPr>
        <b/>
        <sz val="10"/>
        <rFont val="宋体"/>
        <charset val="134"/>
      </rPr>
      <t>号</t>
    </r>
  </si>
  <si>
    <t>睿颢合同号</t>
  </si>
  <si>
    <t>款号</t>
  </si>
  <si>
    <t>品名</t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</si>
  <si>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个）</t>
    </r>
  </si>
  <si>
    <t>单价</t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</si>
  <si>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(RMB)</t>
    </r>
  </si>
  <si>
    <t>RRNBSK646</t>
  </si>
  <si>
    <t>6607-741-700  CETRO 
Made in Cambodia  女上装外套
加单11</t>
  </si>
  <si>
    <t>白色吊牌HPBCRFI001-60*95mm-RFID LOGO</t>
  </si>
  <si>
    <t>黑色 吊绳 MRBCGEN004-320*1.5mm</t>
  </si>
  <si>
    <t>86152/86159
86191/86192</t>
  </si>
  <si>
    <t>RRNBSK653
工厂：乐维斯</t>
  </si>
  <si>
    <t>ASHLEY  5864-741-800/500
Made in Cambodia 女式长裙</t>
  </si>
  <si>
    <t>白色缎带洗标CLBCGEN003*5页-60*25mm</t>
  </si>
  <si>
    <t>黑色RFID织标WLBCRFI025-65*20mm</t>
  </si>
  <si>
    <t>黑色RFID织标WLBCRFI025-65*20mm（溢装）</t>
  </si>
  <si>
    <t>RRNBSK654
工厂：依洲</t>
  </si>
  <si>
    <t>ELISA 5865-741-800
Made in Cambodia 女式长裙</t>
  </si>
  <si>
    <t>白色RFID织标WLBCRFI013-65*20mm</t>
  </si>
  <si>
    <t>80983/86359/
86360</t>
  </si>
  <si>
    <t>RRNBSK655
工厂：新云峰</t>
  </si>
  <si>
    <t>6789-742-800  MALBEC
Made in Cambodia  男式外套</t>
  </si>
  <si>
    <t>RRNBSK661
工厂：依洲</t>
  </si>
  <si>
    <t>ELISA 5865-741-705
Made in Cambodia 女式长裙
加单1</t>
  </si>
  <si>
    <t>84362更新
85517</t>
  </si>
  <si>
    <t>RRNBSK663
工厂：</t>
  </si>
  <si>
    <t>6898-741-712  SALAMANCA 
Made in Cambodia  女士大衣
加单6</t>
  </si>
  <si>
    <t>白色缎带洗标CLBCGEN003*4页-60*25mm</t>
  </si>
  <si>
    <t>空白标 BKKBXM24002（60*25mm）</t>
  </si>
  <si>
    <t xml:space="preserve">WLBCRFI006 RFID黑织标-51*51mm </t>
  </si>
  <si>
    <t>85518/86034</t>
  </si>
  <si>
    <t>RRNBSK664
工厂：</t>
  </si>
  <si>
    <r>
      <rPr>
        <sz val="11"/>
        <rFont val="宋体"/>
        <charset val="134"/>
        <scheme val="minor"/>
      </rPr>
      <t xml:space="preserve">6898-742-800  SALAMANCA 
Made in </t>
    </r>
    <r>
      <rPr>
        <sz val="11"/>
        <color rgb="FFFF0000"/>
        <rFont val="宋体"/>
        <charset val="134"/>
        <scheme val="minor"/>
      </rPr>
      <t xml:space="preserve"> BANGLADESH </t>
    </r>
    <r>
      <rPr>
        <sz val="11"/>
        <rFont val="宋体"/>
        <charset val="134"/>
        <scheme val="minor"/>
      </rPr>
      <t>女士大衣
加单2</t>
    </r>
  </si>
  <si>
    <t>25398/25085-4</t>
  </si>
  <si>
    <t>RRNBSK668</t>
  </si>
  <si>
    <t>KATE 1415-742-605
Made in  BANGLADESH    女上装
加单27</t>
  </si>
  <si>
    <t>白色缎带洗标CLBCGEN003*6页-60*25mm</t>
  </si>
  <si>
    <t>RRNBSK671</t>
  </si>
  <si>
    <t>KATE 1415-742-800
Made in  BANGLADESH    女上装
加单28</t>
  </si>
  <si>
    <t>WLBCRFI006 RFID黑织标-51*51mm</t>
  </si>
  <si>
    <t>84957 /85738更新数量</t>
  </si>
  <si>
    <t>RRNBSK672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</si>
  <si>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加单36</t>
    </r>
  </si>
  <si>
    <t>白色吊牌HPBCGEN001-60*95mm</t>
  </si>
  <si>
    <t>白色缎带洗标CLBCGEN003*6页-60*25mm（加页码）</t>
  </si>
  <si>
    <t>WLBCGEN014 白织标-51*51mm</t>
  </si>
  <si>
    <t>RRNBSK673
工厂：</t>
  </si>
  <si>
    <r>
      <rPr>
        <sz val="11"/>
        <rFont val="宋体"/>
        <charset val="134"/>
        <scheme val="minor"/>
      </rPr>
      <t xml:space="preserve">6898-742-800  SALAMANCA 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女士大衣
加单3</t>
    </r>
  </si>
  <si>
    <t>RRNBSK674
工厂：</t>
  </si>
  <si>
    <t>6898-741-712  SALAMANCA 
Made in Cambodia  女士大衣
加单7</t>
  </si>
  <si>
    <t>RRNBSK676</t>
  </si>
  <si>
    <t>6607-741-700  CETRO 
Made in Cambodia  女上装外套
加单12</t>
  </si>
  <si>
    <t xml:space="preserve">WLBCRFI006 RFID黑织标-51*51mm  </t>
  </si>
  <si>
    <t>86208更新数量
/87033</t>
  </si>
  <si>
    <t>RRNBSK680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</si>
  <si>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加单37</t>
    </r>
  </si>
  <si>
    <t>RRNBSK681</t>
  </si>
  <si>
    <t>6607-741-700  CETRO 
Made in Cambodia  女上装外套
加单13</t>
  </si>
  <si>
    <t>RRNBSK682
工厂:乐维斯</t>
  </si>
  <si>
    <r>
      <rPr>
        <sz val="11"/>
        <rFont val="宋体"/>
        <charset val="134"/>
        <scheme val="minor"/>
      </rPr>
      <t xml:space="preserve">7049-741-800  CR-522
Made in Cambodia </t>
    </r>
    <r>
      <rPr>
        <b/>
        <sz val="11"/>
        <rFont val="宋体"/>
        <charset val="134"/>
        <scheme val="minor"/>
      </rPr>
      <t>男上装
加单3</t>
    </r>
  </si>
  <si>
    <t xml:space="preserve">WLBCRFI009 RFID白织标-39*39mm </t>
  </si>
  <si>
    <t>87038/86990/87090/87091</t>
  </si>
  <si>
    <t>RRNBSK683</t>
  </si>
  <si>
    <r>
      <rPr>
        <sz val="11"/>
        <rFont val="宋体"/>
        <charset val="134"/>
        <scheme val="minor"/>
      </rPr>
      <t xml:space="preserve">LETIZIA 1688-742-803/800/251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加单15</t>
    </r>
  </si>
  <si>
    <t>白色吊牌HPBCRFI001-60*95mm-RFID LOGO  803/800色</t>
  </si>
  <si>
    <t>白色吊牌HPBCRFI001-60*95mm-RFID LOGO 251色</t>
  </si>
  <si>
    <t>白色缎带洗标CLBCGEN003*4页-60*25mm（加页码）803/800色</t>
  </si>
  <si>
    <t>白色缎带洗标CLBCGEN003*4页-60*25mm（加页码）251色</t>
  </si>
  <si>
    <t>黑色织标WLBCGEN013-51*51mm</t>
  </si>
  <si>
    <t>黑色RFID织标 WLBCRFI016-65*19mm</t>
  </si>
  <si>
    <t>86992/87094</t>
  </si>
  <si>
    <t>RRNBSK684
工厂：依洲</t>
  </si>
  <si>
    <t>LETIZIA 1688-743-716
Made in Cambodia 女式大衣
加单11</t>
  </si>
  <si>
    <t>白色缎带洗标CLBCGEN003*4页-60*25mm（加页码）</t>
  </si>
  <si>
    <t>87254/
87255/
87256</t>
  </si>
  <si>
    <t>RRNBSK690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</si>
  <si>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加单38</t>
    </r>
  </si>
  <si>
    <t>87313</t>
  </si>
  <si>
    <t>RRNBSK691</t>
  </si>
  <si>
    <r>
      <rPr>
        <sz val="11"/>
        <rFont val="宋体"/>
        <charset val="134"/>
        <scheme val="minor"/>
      </rPr>
      <t xml:space="preserve">LETIZIA 1688-742-800
Made in </t>
    </r>
    <r>
      <rPr>
        <sz val="11"/>
        <color rgb="FFFF0000"/>
        <rFont val="宋体"/>
        <charset val="134"/>
        <scheme val="minor"/>
      </rPr>
      <t>BANGLADESH</t>
    </r>
    <r>
      <rPr>
        <sz val="11"/>
        <rFont val="宋体"/>
        <charset val="134"/>
        <scheme val="minor"/>
      </rPr>
      <t xml:space="preserve"> 女式大衣
加单16</t>
    </r>
  </si>
  <si>
    <t xml:space="preserve">白色吊牌HPBCRFI001-60*95mm-RFID LOGO  </t>
  </si>
  <si>
    <t>RRNBSK693</t>
  </si>
  <si>
    <t>KATE 1415-742-800
Made in  BANGLADESH    女上装
加单29</t>
  </si>
  <si>
    <t>87389/
87462/
87255/备库</t>
  </si>
  <si>
    <t>RRNBSK697</t>
  </si>
  <si>
    <r>
      <rPr>
        <sz val="11"/>
        <rFont val="宋体"/>
        <charset val="134"/>
        <scheme val="minor"/>
      </rPr>
      <t xml:space="preserve">JANET 1524-741-700
Made in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>女上装
加单39</t>
    </r>
  </si>
  <si>
    <t>备库</t>
  </si>
  <si>
    <t>RRNBSK698</t>
  </si>
  <si>
    <t>KATE 1415-742-800
Made in  BANGLADESH    女上装
加单30</t>
  </si>
  <si>
    <t>RRNBSK699</t>
  </si>
  <si>
    <r>
      <rPr>
        <sz val="11"/>
        <rFont val="宋体"/>
        <charset val="134"/>
        <scheme val="minor"/>
      </rPr>
      <t xml:space="preserve">FERRERO 6910-741 -730/800
Made in  </t>
    </r>
    <r>
      <rPr>
        <sz val="11"/>
        <color rgb="FFFF0000"/>
        <rFont val="宋体"/>
        <charset val="134"/>
        <scheme val="minor"/>
      </rPr>
      <t xml:space="preserve">BANGLADESH </t>
    </r>
    <r>
      <rPr>
        <sz val="11"/>
        <rFont val="宋体"/>
        <charset val="134"/>
        <scheme val="minor"/>
      </rPr>
      <t xml:space="preserve">   女式大衣</t>
    </r>
  </si>
  <si>
    <t>空白标 BKKBXM24002（60*25mm）*2</t>
  </si>
  <si>
    <t>RRNBSK701
工厂：顺成</t>
  </si>
  <si>
    <t>GATITO 8788-707 -800
Made in China  女上装</t>
  </si>
  <si>
    <t>蓝黑主标WLBCGEN031（BKWOL24024）-60*16mm</t>
  </si>
  <si>
    <t>蓝黑尺码标WLBCGEN033-15*14mm</t>
  </si>
  <si>
    <t>87691/87692</t>
  </si>
  <si>
    <t>RRNBSK706
工厂：华同</t>
  </si>
  <si>
    <t>5498-707-800/812  TC-708
Made in China 男士长裤
加单3</t>
  </si>
  <si>
    <t>白色RFID织标WLBCRFI015-65*19mm</t>
  </si>
  <si>
    <t xml:space="preserve">白色织标WLBCGEN020-85*20mm </t>
  </si>
  <si>
    <r>
      <rPr>
        <b/>
        <sz val="16"/>
        <rFont val="宋体"/>
        <charset val="134"/>
      </rPr>
      <t>睿宁</t>
    </r>
    <r>
      <rPr>
        <b/>
        <sz val="16"/>
        <rFont val="Arial"/>
        <charset val="134"/>
      </rPr>
      <t>2025</t>
    </r>
    <r>
      <rPr>
        <b/>
        <sz val="16"/>
        <rFont val="宋体"/>
        <charset val="134"/>
      </rPr>
      <t>对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账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  <r>
      <rPr>
        <b/>
        <sz val="16"/>
        <rFont val="Arial"/>
        <charset val="134"/>
      </rPr>
      <t>-Recall</t>
    </r>
  </si>
  <si>
    <r>
      <rPr>
        <b/>
        <sz val="10"/>
        <rFont val="宋体"/>
        <charset val="134"/>
      </rPr>
      <t>数量</t>
    </r>
    <r>
      <rPr>
        <b/>
        <sz val="10"/>
        <rFont val="Arial"/>
        <charset val="134"/>
      </rPr>
      <t>(</t>
    </r>
    <r>
      <rPr>
        <b/>
        <sz val="10"/>
        <rFont val="宋体"/>
        <charset val="134"/>
      </rPr>
      <t>片）</t>
    </r>
  </si>
  <si>
    <r>
      <rPr>
        <b/>
        <sz val="10"/>
        <rFont val="宋体"/>
        <charset val="134"/>
      </rPr>
      <t>金额</t>
    </r>
    <r>
      <rPr>
        <b/>
        <sz val="10"/>
        <rFont val="Arial"/>
        <charset val="134"/>
      </rPr>
      <t>(USD)</t>
    </r>
  </si>
  <si>
    <t>85188/85189</t>
  </si>
  <si>
    <t>RRNBSK620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</si>
  <si>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
加单2</t>
    </r>
  </si>
  <si>
    <t>白色缎带洗标CLBCGEN003*1页-60*25mm（XXS 条码页）</t>
  </si>
  <si>
    <t>WLBCRFI006 RFID黑织标-51*51mm 补单</t>
  </si>
  <si>
    <t>白色缎带洗标CLBCGEN003*1页-60*25mm  （条码页）</t>
  </si>
  <si>
    <t>RRNBSK656
工厂:乐维斯</t>
  </si>
  <si>
    <r>
      <rPr>
        <sz val="11"/>
        <rFont val="宋体"/>
        <charset val="134"/>
        <scheme val="minor"/>
      </rPr>
      <t xml:space="preserve">7049-741-737  CR-522
Made in Cambodia </t>
    </r>
    <r>
      <rPr>
        <b/>
        <sz val="11"/>
        <rFont val="宋体"/>
        <charset val="134"/>
        <scheme val="minor"/>
      </rPr>
      <t>男上装</t>
    </r>
  </si>
  <si>
    <t>配比装胶带贴纸 BKSKR24014</t>
  </si>
  <si>
    <t>RRNBSK666
工厂：新云峰</t>
  </si>
  <si>
    <r>
      <rPr>
        <sz val="11"/>
        <rFont val="宋体"/>
        <charset val="134"/>
        <scheme val="minor"/>
      </rPr>
      <t xml:space="preserve">6893-741-717  MONCHERI 
Made in Cambodia  </t>
    </r>
    <r>
      <rPr>
        <b/>
        <sz val="11"/>
        <rFont val="宋体"/>
        <charset val="134"/>
        <scheme val="minor"/>
      </rPr>
      <t xml:space="preserve">女大衣
</t>
    </r>
    <r>
      <rPr>
        <sz val="11"/>
        <rFont val="宋体"/>
        <charset val="134"/>
        <scheme val="minor"/>
      </rPr>
      <t>补单</t>
    </r>
  </si>
  <si>
    <t>RRNBSK686
工厂:乐维斯</t>
  </si>
  <si>
    <r>
      <rPr>
        <sz val="11"/>
        <rFont val="宋体"/>
        <charset val="134"/>
        <scheme val="minor"/>
      </rPr>
      <t xml:space="preserve">7381-741-812/800  CR-628
Made in Cambodia </t>
    </r>
    <r>
      <rPr>
        <b/>
        <sz val="11"/>
        <rFont val="宋体"/>
        <charset val="134"/>
        <scheme val="minor"/>
      </rPr>
      <t>男上装
补单</t>
    </r>
  </si>
  <si>
    <t>81475/84048</t>
  </si>
  <si>
    <t>RRNBSK687
工厂：</t>
  </si>
  <si>
    <t>6898-741-712/800  SALAMANCA 
Made in Cambodia  女士大衣
补单</t>
  </si>
  <si>
    <t>RRNBSK703
工厂：依洲</t>
  </si>
  <si>
    <t>ELISA 5865-741-705/800
Made in Cambodia 女式长裙
补单</t>
  </si>
  <si>
    <t>白色缎带洗标CLBCGEN003*5页-60*25mm-800色</t>
  </si>
  <si>
    <t>白色缎带洗标CLBCGEN003*6页-60*25mm-705色</t>
  </si>
  <si>
    <t>RRNBSK704
工厂:新云峰</t>
  </si>
  <si>
    <r>
      <rPr>
        <sz val="11"/>
        <rFont val="宋体"/>
        <charset val="134"/>
        <scheme val="minor"/>
      </rPr>
      <t xml:space="preserve">7380-741-812/754  CR-691
Made in Cambodia </t>
    </r>
    <r>
      <rPr>
        <b/>
        <sz val="11"/>
        <rFont val="宋体"/>
        <charset val="134"/>
        <scheme val="minor"/>
      </rPr>
      <t xml:space="preserve">男上装
</t>
    </r>
    <r>
      <rPr>
        <sz val="11"/>
        <rFont val="宋体"/>
        <charset val="134"/>
        <scheme val="minor"/>
      </rPr>
      <t>补单</t>
    </r>
  </si>
  <si>
    <r>
      <rPr>
        <b/>
        <sz val="16"/>
        <color theme="1"/>
        <rFont val="宋体"/>
        <charset val="134"/>
      </rPr>
      <t>睿宁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</si>
  <si>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t>客户联系人</t>
  </si>
  <si>
    <t>Artha wang</t>
  </si>
  <si>
    <t>RRNBSK124</t>
  </si>
  <si>
    <t>WAKAME 5871-222 -800/802
Made in China  女士连衣裙</t>
  </si>
  <si>
    <t>白色缎带洗标CLBCGEN003*4页-63*25mm（800色）</t>
  </si>
  <si>
    <t>白色缎带洗标CLBCGEN003*5页-63*25mm（802色）</t>
  </si>
  <si>
    <t>白织标-55*10mm
BERSHKA_LABEL_WHITE_07B</t>
  </si>
  <si>
    <t>Lynn</t>
  </si>
  <si>
    <t>RRNBSK127</t>
  </si>
  <si>
    <t>DANIA 0134-707-800/251
Made in China 女士长裤
加单4</t>
  </si>
  <si>
    <t>白色吊牌HPBCGEN001-60*95mm(800色)</t>
  </si>
  <si>
    <t>白色缎带洗标CLBCGEN003*4页-63*25mm(800色)</t>
  </si>
  <si>
    <t>白色吊牌HPBCGEN001-60*95mm（251色）</t>
  </si>
  <si>
    <t>RRNBSK129</t>
  </si>
  <si>
    <t>DANIA 0134-709-800/251
Made in China 女士长裤</t>
  </si>
  <si>
    <t>缎带BSK警告标</t>
  </si>
  <si>
    <t>白色缎带洗标CLBCGEN003*4页-60*25mm(800色)</t>
  </si>
  <si>
    <t>白色缎带洗标CLBCGEN003*4页-60*25mm（251色）</t>
  </si>
  <si>
    <t>RRNBSK142</t>
  </si>
  <si>
    <t>CHELSEA 3494-707-800
Made in China  女上装</t>
  </si>
  <si>
    <t>白色缎带洗标CLBCGEN003*5页-60*25mm（加页码）</t>
  </si>
  <si>
    <t>7860 开融创</t>
  </si>
  <si>
    <t>RRNBSK143</t>
  </si>
  <si>
    <t>WAKAME 5871-222 -800/802
Made in China  女士连衣裙
补单</t>
  </si>
  <si>
    <t>RRNBSK150</t>
  </si>
  <si>
    <t>DANIA 0134-709-800/251
Made in China 女士长裤
加单1</t>
  </si>
  <si>
    <t>缎带BSK警告标  ADBCGEN002</t>
  </si>
  <si>
    <t>48745.13+11360 开星之浩</t>
  </si>
  <si>
    <t>白色织标WLBCGEN017（05B）-65*19mm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</si>
  <si>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</si>
  <si>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</si>
  <si>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</si>
  <si>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</si>
  <si>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</si>
  <si>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</si>
  <si>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</si>
  <si>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</si>
  <si>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</si>
  <si>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</si>
  <si>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</si>
  <si>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</si>
  <si>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</si>
  <si>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</si>
  <si>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睿宁</t>
  </si>
  <si>
    <t>连云港融创纺织品有限公司</t>
  </si>
  <si>
    <t>按明细</t>
  </si>
  <si>
    <t>无</t>
  </si>
  <si>
    <t>片</t>
  </si>
  <si>
    <t>徐州星之浩服饰有限公司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</si>
</sst>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8" formatCode="&quot;￥&quot;#,##0.00;[Red]&quot;￥&quot;\-#,##0.00"/>
    <numFmt numFmtId="26" formatCode="\$#,##0.00_);[Red]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);[Red]\(0\)"/>
    <numFmt numFmtId="178" formatCode="yyyy/m/d;@"/>
    <numFmt numFmtId="179" formatCode="\$#,##0.000;\-\$#,##0.000"/>
    <numFmt numFmtId="180" formatCode="\$#,##0.0000;\-\$#,##0.0000"/>
    <numFmt numFmtId="181" formatCode="\$#,##0.00;\-\$#,##0.00"/>
    <numFmt numFmtId="182" formatCode="&quot;￥&quot;#,##0.000_);[Red]\(&quot;￥&quot;#,##0.000\)"/>
    <numFmt numFmtId="183" formatCode="&quot;￥&quot;#,##0.00_);[Red]\(&quot;￥&quot;#,##0.00\)"/>
  </numFmts>
  <fonts count="41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6"/>
      <name val="宋体"/>
      <charset val="134"/>
    </font>
    <font>
      <b/>
      <sz val="11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  <font>
      <b/>
      <sz val="16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6" borderId="11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14" applyNumberFormat="0" applyAlignment="0" applyProtection="0">
      <alignment vertical="center"/>
    </xf>
    <xf numFmtId="0" fontId="27" fillId="8" borderId="15" applyNumberFormat="0" applyAlignment="0" applyProtection="0">
      <alignment vertical="center"/>
    </xf>
    <xf numFmtId="0" fontId="28" fillId="8" borderId="14" applyNumberFormat="0" applyAlignment="0" applyProtection="0">
      <alignment vertical="center"/>
    </xf>
    <xf numFmtId="0" fontId="29" fillId="9" borderId="16" applyNumberFormat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37" fillId="0" borderId="0">
      <alignment horizontal="center" vertical="center"/>
    </xf>
    <xf numFmtId="0" fontId="38" fillId="0" borderId="0">
      <alignment horizontal="center" vertical="center"/>
    </xf>
    <xf numFmtId="0" fontId="38" fillId="0" borderId="0">
      <alignment horizontal="center" vertical="center"/>
    </xf>
    <xf numFmtId="0" fontId="39" fillId="0" borderId="0">
      <alignment vertical="center"/>
    </xf>
    <xf numFmtId="0" fontId="0" fillId="0" borderId="0">
      <alignment vertical="center"/>
    </xf>
    <xf numFmtId="0" fontId="38" fillId="0" borderId="0">
      <alignment horizontal="center" vertical="center"/>
    </xf>
  </cellStyleXfs>
  <cellXfs count="13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14" fontId="0" fillId="0" borderId="3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58" fontId="10" fillId="0" borderId="5" xfId="0" applyNumberFormat="1" applyFont="1" applyBorder="1" applyAlignment="1">
      <alignment horizontal="center" vertical="center" wrapText="1"/>
    </xf>
    <xf numFmtId="8" fontId="12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176" fontId="7" fillId="0" borderId="0" xfId="0" applyNumberFormat="1" applyFont="1" applyFill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179" fontId="7" fillId="0" borderId="2" xfId="0" applyNumberFormat="1" applyFont="1" applyFill="1" applyBorder="1" applyAlignment="1">
      <alignment horizontal="center" vertical="center"/>
    </xf>
    <xf numFmtId="179" fontId="7" fillId="0" borderId="4" xfId="0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81" fontId="7" fillId="0" borderId="2" xfId="0" applyNumberFormat="1" applyFont="1" applyFill="1" applyBorder="1" applyAlignment="1">
      <alignment horizontal="center" vertical="center"/>
    </xf>
    <xf numFmtId="181" fontId="7" fillId="0" borderId="1" xfId="0" applyNumberFormat="1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181" fontId="7" fillId="0" borderId="4" xfId="0" applyNumberFormat="1" applyFont="1" applyFill="1" applyBorder="1" applyAlignment="1">
      <alignment horizontal="center" vertical="center"/>
    </xf>
    <xf numFmtId="26" fontId="7" fillId="0" borderId="2" xfId="0" applyNumberFormat="1" applyFont="1" applyFill="1" applyBorder="1" applyAlignment="1">
      <alignment horizontal="center" vertical="center"/>
    </xf>
    <xf numFmtId="26" fontId="7" fillId="0" borderId="1" xfId="0" applyNumberFormat="1" applyFont="1" applyFill="1" applyBorder="1" applyAlignment="1">
      <alignment horizontal="center" vertical="center"/>
    </xf>
    <xf numFmtId="26" fontId="7" fillId="0" borderId="4" xfId="0" applyNumberFormat="1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vertical="center"/>
    </xf>
    <xf numFmtId="0" fontId="7" fillId="0" borderId="1" xfId="0" applyFont="1" applyFill="1" applyBorder="1">
      <alignment vertical="center"/>
    </xf>
    <xf numFmtId="0" fontId="0" fillId="0" borderId="0" xfId="0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14" fontId="0" fillId="0" borderId="2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82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0" borderId="2" xfId="0" applyNumberForma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182" fontId="7" fillId="0" borderId="2" xfId="0" applyNumberFormat="1" applyFont="1" applyFill="1" applyBorder="1" applyAlignment="1">
      <alignment horizontal="center" vertical="center"/>
    </xf>
    <xf numFmtId="14" fontId="0" fillId="0" borderId="4" xfId="0" applyNumberFormat="1" applyFill="1" applyBorder="1" applyAlignment="1">
      <alignment horizontal="center" vertical="center" wrapText="1"/>
    </xf>
    <xf numFmtId="182" fontId="7" fillId="0" borderId="4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horizontal="center" vertical="center"/>
    </xf>
    <xf numFmtId="14" fontId="7" fillId="0" borderId="3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183" fontId="7" fillId="0" borderId="1" xfId="0" applyNumberFormat="1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4" fontId="15" fillId="0" borderId="4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182" fontId="7" fillId="0" borderId="0" xfId="0" applyNumberFormat="1" applyFont="1" applyFill="1" applyAlignment="1">
      <alignment horizontal="center" vertical="center"/>
    </xf>
    <xf numFmtId="14" fontId="16" fillId="0" borderId="2" xfId="0" applyNumberFormat="1" applyFont="1" applyFill="1" applyBorder="1" applyAlignment="1">
      <alignment horizontal="center" vertical="center"/>
    </xf>
    <xf numFmtId="14" fontId="16" fillId="0" borderId="3" xfId="0" applyNumberFormat="1" applyFont="1" applyFill="1" applyBorder="1" applyAlignment="1">
      <alignment horizontal="center" vertical="center"/>
    </xf>
    <xf numFmtId="14" fontId="16" fillId="0" borderId="1" xfId="0" applyNumberFormat="1" applyFont="1" applyFill="1" applyBorder="1" applyAlignment="1">
      <alignment horizontal="center" vertical="center"/>
    </xf>
    <xf numFmtId="14" fontId="0" fillId="0" borderId="3" xfId="0" applyNumberFormat="1" applyFill="1" applyBorder="1" applyAlignment="1">
      <alignment vertical="center"/>
    </xf>
    <xf numFmtId="14" fontId="0" fillId="0" borderId="4" xfId="0" applyNumberFormat="1" applyFill="1" applyBorder="1" applyAlignment="1">
      <alignment vertical="center"/>
    </xf>
    <xf numFmtId="178" fontId="15" fillId="0" borderId="2" xfId="0" applyNumberFormat="1" applyFont="1" applyFill="1" applyBorder="1" applyAlignment="1">
      <alignment horizontal="center" vertical="center"/>
    </xf>
    <xf numFmtId="178" fontId="15" fillId="0" borderId="3" xfId="0" applyNumberFormat="1" applyFont="1" applyFill="1" applyBorder="1" applyAlignment="1">
      <alignment horizontal="center" vertical="center"/>
    </xf>
    <xf numFmtId="14" fontId="7" fillId="0" borderId="2" xfId="0" applyNumberFormat="1" applyFont="1" applyFill="1" applyBorder="1" applyAlignment="1">
      <alignment vertical="center"/>
    </xf>
    <xf numFmtId="0" fontId="17" fillId="0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horizontal="center" vertical="center"/>
    </xf>
    <xf numFmtId="14" fontId="0" fillId="4" borderId="2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182" fontId="7" fillId="4" borderId="1" xfId="0" applyNumberFormat="1" applyFont="1" applyFill="1" applyBorder="1" applyAlignment="1">
      <alignment horizontal="center" vertical="center"/>
    </xf>
    <xf numFmtId="176" fontId="7" fillId="4" borderId="1" xfId="0" applyNumberFormat="1" applyFont="1" applyFill="1" applyBorder="1" applyAlignment="1">
      <alignment horizontal="center" vertical="center"/>
    </xf>
    <xf numFmtId="14" fontId="0" fillId="4" borderId="4" xfId="0" applyNumberForma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14" fontId="0" fillId="4" borderId="1" xfId="0" applyNumberFormat="1" applyFill="1" applyBorder="1" applyAlignment="1">
      <alignment vertical="center"/>
    </xf>
    <xf numFmtId="14" fontId="0" fillId="5" borderId="1" xfId="0" applyNumberFormat="1" applyFill="1" applyBorder="1" applyAlignment="1">
      <alignment horizontal="center" vertical="center"/>
    </xf>
    <xf numFmtId="1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182" fontId="7" fillId="5" borderId="2" xfId="0" applyNumberFormat="1" applyFont="1" applyFill="1" applyBorder="1" applyAlignment="1">
      <alignment horizontal="center" vertical="center"/>
    </xf>
    <xf numFmtId="176" fontId="7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182" fontId="7" fillId="5" borderId="4" xfId="0" applyNumberFormat="1" applyFont="1" applyFill="1" applyBorder="1" applyAlignment="1">
      <alignment horizontal="center" vertical="center"/>
    </xf>
    <xf numFmtId="182" fontId="7" fillId="5" borderId="1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dxfs count="1">
    <dxf>
      <fill>
        <patternFill patternType="none"/>
      </fill>
    </dxf>
  </dxfs>
  <tableStyles count="0" defaultTableStyle="TableStyleMedium9" defaultPivotStyle="PivotStyleLight16"/>
  <colors>
    <mruColors>
      <color rgb="00FFFF00"/>
      <color rgb="000000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13"/>
  <sheetViews>
    <sheetView tabSelected="1" zoomScale="85" zoomScaleNormal="85" workbookViewId="0">
      <pane ySplit="2" topLeftCell="A92" activePane="bottomLeft" state="frozen"/>
      <selection/>
      <selection pane="bottomLeft" activeCell="I2" sqref="I$1:I$1048576"/>
    </sheetView>
  </sheetViews>
  <sheetFormatPr defaultColWidth="8.72727272727273" defaultRowHeight="15" customHeight="1"/>
  <cols>
    <col min="1" max="1" width="14.9090909090909" style="1" customWidth="1"/>
    <col min="2" max="2" width="14.9090909090909" style="75" customWidth="1"/>
    <col min="3" max="3" width="14.5454545454545" style="1" customWidth="1"/>
    <col min="4" max="4" width="16.9" style="1" customWidth="1"/>
    <col min="5" max="5" width="31.8545454545455" style="1" customWidth="1"/>
    <col min="6" max="6" width="59.1454545454545" style="1" customWidth="1"/>
    <col min="7" max="8" width="11" style="1" customWidth="1"/>
    <col min="9" max="9" width="22.3454545454545" style="2" customWidth="1"/>
    <col min="10" max="10" width="18.6363636363636" style="1" customWidth="1"/>
    <col min="11" max="16384" width="8.72727272727273" style="1"/>
  </cols>
  <sheetData>
    <row r="1" customHeight="1" spans="1:9">
      <c r="A1" s="76" t="s">
        <v>0</v>
      </c>
      <c r="B1" s="77"/>
      <c r="C1" s="77"/>
      <c r="D1" s="77"/>
      <c r="E1" s="77"/>
      <c r="F1" s="77"/>
      <c r="G1" s="77"/>
      <c r="H1" s="77"/>
      <c r="I1" s="78"/>
    </row>
    <row r="2" ht="20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7</v>
      </c>
      <c r="H2" s="11" t="s">
        <v>8</v>
      </c>
      <c r="I2" s="11" t="s">
        <v>9</v>
      </c>
    </row>
    <row r="3" customHeight="1" spans="1:9">
      <c r="A3" s="62">
        <v>45856</v>
      </c>
      <c r="B3" s="79">
        <v>45863</v>
      </c>
      <c r="C3" s="16">
        <v>82554</v>
      </c>
      <c r="D3" s="80" t="s">
        <v>10</v>
      </c>
      <c r="E3" s="16" t="s">
        <v>11</v>
      </c>
      <c r="F3" s="16" t="s">
        <v>12</v>
      </c>
      <c r="G3" s="17">
        <v>5000</v>
      </c>
      <c r="H3" s="81">
        <v>0.285</v>
      </c>
      <c r="I3" s="82">
        <f>G3*H3</f>
        <v>1425</v>
      </c>
    </row>
    <row r="4" customHeight="1" spans="1:9">
      <c r="A4" s="62"/>
      <c r="B4" s="83"/>
      <c r="C4" s="17"/>
      <c r="D4" s="80"/>
      <c r="E4" s="16"/>
      <c r="F4" s="17" t="s">
        <v>13</v>
      </c>
      <c r="G4" s="17">
        <v>5000</v>
      </c>
      <c r="H4" s="81"/>
      <c r="I4" s="82">
        <f t="shared" ref="I4:I35" si="0">G4*H4</f>
        <v>0</v>
      </c>
    </row>
    <row r="5" s="51" customFormat="1" customHeight="1" spans="1:9">
      <c r="A5" s="19">
        <v>45855</v>
      </c>
      <c r="B5" s="84">
        <v>45887</v>
      </c>
      <c r="C5" s="64" t="s">
        <v>14</v>
      </c>
      <c r="D5" s="85" t="s">
        <v>15</v>
      </c>
      <c r="E5" s="16" t="s">
        <v>16</v>
      </c>
      <c r="F5" s="16" t="s">
        <v>12</v>
      </c>
      <c r="G5" s="17">
        <v>11780</v>
      </c>
      <c r="H5" s="86">
        <v>0.35</v>
      </c>
      <c r="I5" s="82">
        <f t="shared" si="0"/>
        <v>4123</v>
      </c>
    </row>
    <row r="6" s="51" customFormat="1" customHeight="1" spans="1:9">
      <c r="A6" s="19"/>
      <c r="B6" s="87"/>
      <c r="C6" s="68"/>
      <c r="D6" s="85"/>
      <c r="E6" s="16"/>
      <c r="F6" s="17" t="s">
        <v>13</v>
      </c>
      <c r="G6" s="17">
        <v>11780</v>
      </c>
      <c r="H6" s="88"/>
      <c r="I6" s="82">
        <f t="shared" si="0"/>
        <v>0</v>
      </c>
    </row>
    <row r="7" s="51" customFormat="1" customHeight="1" spans="1:9">
      <c r="A7" s="19"/>
      <c r="B7" s="84">
        <v>45897</v>
      </c>
      <c r="C7" s="68"/>
      <c r="D7" s="85"/>
      <c r="E7" s="16"/>
      <c r="F7" s="16" t="s">
        <v>12</v>
      </c>
      <c r="G7" s="17">
        <v>23000</v>
      </c>
      <c r="H7" s="86">
        <v>0.35</v>
      </c>
      <c r="I7" s="82">
        <f t="shared" si="0"/>
        <v>8050</v>
      </c>
    </row>
    <row r="8" s="51" customFormat="1" customHeight="1" spans="1:9">
      <c r="A8" s="19"/>
      <c r="B8" s="87"/>
      <c r="C8" s="68"/>
      <c r="D8" s="85"/>
      <c r="E8" s="16"/>
      <c r="F8" s="17" t="s">
        <v>13</v>
      </c>
      <c r="G8" s="17">
        <v>23000</v>
      </c>
      <c r="H8" s="88"/>
      <c r="I8" s="82">
        <f t="shared" si="0"/>
        <v>0</v>
      </c>
    </row>
    <row r="9" s="51" customFormat="1" customHeight="1" spans="1:9">
      <c r="A9" s="19"/>
      <c r="B9" s="63">
        <v>45887</v>
      </c>
      <c r="C9" s="68"/>
      <c r="D9" s="85"/>
      <c r="E9" s="16"/>
      <c r="F9" s="17" t="s">
        <v>17</v>
      </c>
      <c r="G9" s="17">
        <f>34780*5</f>
        <v>173900</v>
      </c>
      <c r="H9" s="81">
        <v>0.042</v>
      </c>
      <c r="I9" s="82">
        <f t="shared" si="0"/>
        <v>7303.8</v>
      </c>
    </row>
    <row r="10" s="51" customFormat="1" customHeight="1" spans="1:9">
      <c r="A10" s="19"/>
      <c r="B10" s="19">
        <v>45870</v>
      </c>
      <c r="C10" s="68"/>
      <c r="D10" s="85"/>
      <c r="E10" s="16"/>
      <c r="F10" s="16" t="s">
        <v>18</v>
      </c>
      <c r="G10" s="17">
        <v>50020</v>
      </c>
      <c r="H10" s="81">
        <v>0.85</v>
      </c>
      <c r="I10" s="82">
        <f t="shared" si="0"/>
        <v>42517</v>
      </c>
    </row>
    <row r="11" s="51" customFormat="1" customHeight="1" spans="1:9">
      <c r="A11" s="19"/>
      <c r="B11" s="63">
        <v>45887</v>
      </c>
      <c r="C11" s="68"/>
      <c r="D11" s="85"/>
      <c r="E11" s="16"/>
      <c r="F11" s="16" t="s">
        <v>19</v>
      </c>
      <c r="G11" s="17">
        <v>1760</v>
      </c>
      <c r="H11" s="81">
        <v>0.85</v>
      </c>
      <c r="I11" s="82">
        <f t="shared" si="0"/>
        <v>1496</v>
      </c>
    </row>
    <row r="12" s="51" customFormat="1" customHeight="1" spans="1:9">
      <c r="A12" s="19">
        <v>45855</v>
      </c>
      <c r="B12" s="84">
        <v>45882</v>
      </c>
      <c r="C12" s="64">
        <v>86168</v>
      </c>
      <c r="D12" s="85" t="s">
        <v>20</v>
      </c>
      <c r="E12" s="16" t="s">
        <v>21</v>
      </c>
      <c r="F12" s="16" t="s">
        <v>12</v>
      </c>
      <c r="G12" s="17">
        <v>19000</v>
      </c>
      <c r="H12" s="86">
        <v>0.35</v>
      </c>
      <c r="I12" s="82">
        <f t="shared" si="0"/>
        <v>6650</v>
      </c>
    </row>
    <row r="13" s="51" customFormat="1" customHeight="1" spans="1:9">
      <c r="A13" s="19"/>
      <c r="B13" s="87"/>
      <c r="C13" s="68"/>
      <c r="D13" s="85"/>
      <c r="E13" s="16"/>
      <c r="F13" s="17" t="s">
        <v>13</v>
      </c>
      <c r="G13" s="17">
        <v>19000</v>
      </c>
      <c r="H13" s="88"/>
      <c r="I13" s="82">
        <f t="shared" si="0"/>
        <v>0</v>
      </c>
    </row>
    <row r="14" s="51" customFormat="1" customHeight="1" spans="1:9">
      <c r="A14" s="19"/>
      <c r="B14" s="19">
        <v>45866</v>
      </c>
      <c r="C14" s="68"/>
      <c r="D14" s="85"/>
      <c r="E14" s="16"/>
      <c r="F14" s="16" t="s">
        <v>22</v>
      </c>
      <c r="G14" s="17">
        <v>27000</v>
      </c>
      <c r="H14" s="81">
        <v>0.85</v>
      </c>
      <c r="I14" s="82">
        <f t="shared" si="0"/>
        <v>22950</v>
      </c>
    </row>
    <row r="15" s="51" customFormat="1" customHeight="1" spans="1:9">
      <c r="A15" s="19">
        <v>45862</v>
      </c>
      <c r="B15" s="19">
        <v>45868</v>
      </c>
      <c r="C15" s="21" t="s">
        <v>23</v>
      </c>
      <c r="D15" s="85" t="s">
        <v>24</v>
      </c>
      <c r="E15" s="16" t="s">
        <v>25</v>
      </c>
      <c r="F15" s="16" t="s">
        <v>12</v>
      </c>
      <c r="G15" s="17">
        <v>10300</v>
      </c>
      <c r="H15" s="81">
        <v>0.21</v>
      </c>
      <c r="I15" s="82">
        <f t="shared" si="0"/>
        <v>2163</v>
      </c>
    </row>
    <row r="16" s="51" customFormat="1" ht="31" customHeight="1" spans="1:9">
      <c r="A16" s="19">
        <v>45866</v>
      </c>
      <c r="B16" s="19">
        <v>45874</v>
      </c>
      <c r="C16" s="64">
        <v>86598</v>
      </c>
      <c r="D16" s="85" t="s">
        <v>26</v>
      </c>
      <c r="E16" s="16" t="s">
        <v>27</v>
      </c>
      <c r="F16" s="16" t="s">
        <v>22</v>
      </c>
      <c r="G16" s="17">
        <v>2000</v>
      </c>
      <c r="H16" s="81">
        <v>0.85</v>
      </c>
      <c r="I16" s="82">
        <f t="shared" si="0"/>
        <v>1700</v>
      </c>
    </row>
    <row r="17" customHeight="1" spans="1:9">
      <c r="A17" s="89">
        <v>45867</v>
      </c>
      <c r="B17" s="89">
        <v>45874</v>
      </c>
      <c r="C17" s="30" t="s">
        <v>28</v>
      </c>
      <c r="D17" s="85" t="s">
        <v>29</v>
      </c>
      <c r="E17" s="16" t="s">
        <v>30</v>
      </c>
      <c r="F17" s="16" t="s">
        <v>12</v>
      </c>
      <c r="G17" s="17">
        <v>4800</v>
      </c>
      <c r="H17" s="86">
        <v>0.21</v>
      </c>
      <c r="I17" s="82">
        <f t="shared" si="0"/>
        <v>1008</v>
      </c>
    </row>
    <row r="18" customHeight="1" spans="1:9">
      <c r="A18" s="90"/>
      <c r="B18" s="90"/>
      <c r="C18" s="34"/>
      <c r="D18" s="85"/>
      <c r="E18" s="16"/>
      <c r="F18" s="17" t="s">
        <v>13</v>
      </c>
      <c r="G18" s="17">
        <v>2400</v>
      </c>
      <c r="H18" s="81">
        <v>0.075</v>
      </c>
      <c r="I18" s="82">
        <f t="shared" si="0"/>
        <v>180</v>
      </c>
    </row>
    <row r="19" customHeight="1" spans="1:9">
      <c r="A19" s="90"/>
      <c r="B19" s="90"/>
      <c r="C19" s="34"/>
      <c r="D19" s="85"/>
      <c r="E19" s="16"/>
      <c r="F19" s="17" t="s">
        <v>31</v>
      </c>
      <c r="G19" s="17">
        <f>4800*4</f>
        <v>19200</v>
      </c>
      <c r="H19" s="81">
        <v>0.038</v>
      </c>
      <c r="I19" s="82">
        <f t="shared" si="0"/>
        <v>729.6</v>
      </c>
    </row>
    <row r="20" customHeight="1" spans="1:9">
      <c r="A20" s="90"/>
      <c r="B20" s="90"/>
      <c r="C20" s="34"/>
      <c r="D20" s="85"/>
      <c r="E20" s="16"/>
      <c r="F20" s="17" t="s">
        <v>32</v>
      </c>
      <c r="G20" s="17">
        <v>2400</v>
      </c>
      <c r="H20" s="81">
        <v>0.025</v>
      </c>
      <c r="I20" s="82">
        <f t="shared" si="0"/>
        <v>60</v>
      </c>
    </row>
    <row r="21" customHeight="1" spans="1:9">
      <c r="A21" s="90"/>
      <c r="B21" s="90"/>
      <c r="C21" s="34"/>
      <c r="D21" s="85"/>
      <c r="E21" s="16"/>
      <c r="F21" s="16" t="s">
        <v>33</v>
      </c>
      <c r="G21" s="17">
        <v>2400</v>
      </c>
      <c r="H21" s="81">
        <v>0.98</v>
      </c>
      <c r="I21" s="82">
        <f t="shared" si="0"/>
        <v>2352</v>
      </c>
    </row>
    <row r="22" customHeight="1" spans="1:9">
      <c r="A22" s="89">
        <v>45867</v>
      </c>
      <c r="B22" s="27">
        <v>45876</v>
      </c>
      <c r="C22" s="64" t="s">
        <v>34</v>
      </c>
      <c r="D22" s="91" t="s">
        <v>35</v>
      </c>
      <c r="E22" s="30" t="s">
        <v>36</v>
      </c>
      <c r="F22" s="16" t="s">
        <v>12</v>
      </c>
      <c r="G22" s="17">
        <v>4800</v>
      </c>
      <c r="H22" s="86">
        <v>0.21</v>
      </c>
      <c r="I22" s="82">
        <f t="shared" si="0"/>
        <v>1008</v>
      </c>
    </row>
    <row r="23" customHeight="1" spans="1:9">
      <c r="A23" s="90"/>
      <c r="B23" s="31"/>
      <c r="C23" s="68"/>
      <c r="D23" s="92"/>
      <c r="E23" s="34"/>
      <c r="F23" s="17" t="s">
        <v>13</v>
      </c>
      <c r="G23" s="17">
        <v>4800</v>
      </c>
      <c r="H23" s="81">
        <v>0.075</v>
      </c>
      <c r="I23" s="82">
        <f t="shared" si="0"/>
        <v>360</v>
      </c>
    </row>
    <row r="24" customHeight="1" spans="1:9">
      <c r="A24" s="90"/>
      <c r="B24" s="31"/>
      <c r="C24" s="68"/>
      <c r="D24" s="92"/>
      <c r="E24" s="34"/>
      <c r="F24" s="17" t="s">
        <v>31</v>
      </c>
      <c r="G24" s="17">
        <f>4800*4</f>
        <v>19200</v>
      </c>
      <c r="H24" s="81">
        <v>0.038</v>
      </c>
      <c r="I24" s="82">
        <f t="shared" si="0"/>
        <v>729.6</v>
      </c>
    </row>
    <row r="25" customHeight="1" spans="1:9">
      <c r="A25" s="90"/>
      <c r="B25" s="31"/>
      <c r="C25" s="68"/>
      <c r="D25" s="92"/>
      <c r="E25" s="34"/>
      <c r="F25" s="17" t="s">
        <v>32</v>
      </c>
      <c r="G25" s="17">
        <v>4800</v>
      </c>
      <c r="H25" s="81">
        <v>0.025</v>
      </c>
      <c r="I25" s="82">
        <f t="shared" si="0"/>
        <v>120</v>
      </c>
    </row>
    <row r="26" customHeight="1" spans="1:9">
      <c r="A26" s="90"/>
      <c r="B26" s="36"/>
      <c r="C26" s="68"/>
      <c r="D26" s="92"/>
      <c r="E26" s="34"/>
      <c r="F26" s="16" t="s">
        <v>33</v>
      </c>
      <c r="G26" s="17">
        <v>4800</v>
      </c>
      <c r="H26" s="81">
        <v>0.98</v>
      </c>
      <c r="I26" s="82">
        <f t="shared" si="0"/>
        <v>4704</v>
      </c>
    </row>
    <row r="27" customHeight="1" spans="1:9">
      <c r="A27" s="24">
        <v>45868</v>
      </c>
      <c r="B27" s="89">
        <v>45869</v>
      </c>
      <c r="C27" s="16" t="s">
        <v>37</v>
      </c>
      <c r="D27" s="80" t="s">
        <v>38</v>
      </c>
      <c r="E27" s="16" t="s">
        <v>39</v>
      </c>
      <c r="F27" s="16" t="s">
        <v>12</v>
      </c>
      <c r="G27" s="17">
        <v>12000</v>
      </c>
      <c r="H27" s="81">
        <v>0.35</v>
      </c>
      <c r="I27" s="82">
        <f t="shared" si="0"/>
        <v>4200</v>
      </c>
    </row>
    <row r="28" customHeight="1" spans="1:9">
      <c r="A28" s="24"/>
      <c r="B28" s="90"/>
      <c r="C28" s="17"/>
      <c r="D28" s="80"/>
      <c r="E28" s="16"/>
      <c r="F28" s="17" t="s">
        <v>13</v>
      </c>
      <c r="G28" s="17">
        <v>12000</v>
      </c>
      <c r="H28" s="81"/>
      <c r="I28" s="82">
        <f t="shared" si="0"/>
        <v>0</v>
      </c>
    </row>
    <row r="29" customHeight="1" spans="1:9">
      <c r="A29" s="24"/>
      <c r="B29" s="24">
        <v>45868</v>
      </c>
      <c r="C29" s="17"/>
      <c r="D29" s="80"/>
      <c r="E29" s="16"/>
      <c r="F29" s="17" t="s">
        <v>40</v>
      </c>
      <c r="G29" s="17">
        <v>72000</v>
      </c>
      <c r="H29" s="81">
        <v>0.042</v>
      </c>
      <c r="I29" s="82">
        <f t="shared" si="0"/>
        <v>3024</v>
      </c>
    </row>
    <row r="30" customHeight="1" spans="1:9">
      <c r="A30" s="24">
        <v>45869</v>
      </c>
      <c r="B30" s="89">
        <v>45876</v>
      </c>
      <c r="C30" s="16">
        <v>86865</v>
      </c>
      <c r="D30" s="80" t="s">
        <v>41</v>
      </c>
      <c r="E30" s="16" t="s">
        <v>42</v>
      </c>
      <c r="F30" s="16" t="s">
        <v>12</v>
      </c>
      <c r="G30" s="17">
        <v>1600</v>
      </c>
      <c r="H30" s="81">
        <v>0.35</v>
      </c>
      <c r="I30" s="82">
        <f t="shared" si="0"/>
        <v>560</v>
      </c>
    </row>
    <row r="31" customHeight="1" spans="1:9">
      <c r="A31" s="24"/>
      <c r="B31" s="90"/>
      <c r="C31" s="17"/>
      <c r="D31" s="80"/>
      <c r="E31" s="16"/>
      <c r="F31" s="17" t="s">
        <v>13</v>
      </c>
      <c r="G31" s="17">
        <v>1600</v>
      </c>
      <c r="H31" s="81"/>
      <c r="I31" s="82">
        <f t="shared" si="0"/>
        <v>0</v>
      </c>
    </row>
    <row r="32" customHeight="1" spans="1:9">
      <c r="A32" s="24"/>
      <c r="B32" s="90"/>
      <c r="C32" s="17"/>
      <c r="D32" s="80"/>
      <c r="E32" s="16"/>
      <c r="F32" s="17" t="s">
        <v>40</v>
      </c>
      <c r="G32" s="17">
        <v>9600</v>
      </c>
      <c r="H32" s="81">
        <v>0.042</v>
      </c>
      <c r="I32" s="82">
        <f t="shared" si="0"/>
        <v>403.2</v>
      </c>
    </row>
    <row r="33" customHeight="1" spans="1:9">
      <c r="A33" s="24"/>
      <c r="B33" s="90"/>
      <c r="C33" s="17"/>
      <c r="D33" s="80"/>
      <c r="E33" s="16"/>
      <c r="F33" s="16" t="s">
        <v>43</v>
      </c>
      <c r="G33" s="17">
        <v>3000</v>
      </c>
      <c r="H33" s="81">
        <v>0.98</v>
      </c>
      <c r="I33" s="82">
        <f t="shared" si="0"/>
        <v>2940</v>
      </c>
    </row>
    <row r="34" customHeight="1" spans="1:9">
      <c r="A34" s="19">
        <v>45869</v>
      </c>
      <c r="B34" s="27">
        <v>45876</v>
      </c>
      <c r="C34" s="21" t="s">
        <v>44</v>
      </c>
      <c r="D34" s="80" t="s">
        <v>45</v>
      </c>
      <c r="E34" s="16" t="s">
        <v>46</v>
      </c>
      <c r="F34" s="16" t="s">
        <v>47</v>
      </c>
      <c r="G34" s="17">
        <v>12000</v>
      </c>
      <c r="H34" s="81">
        <v>0.35</v>
      </c>
      <c r="I34" s="82">
        <f t="shared" si="0"/>
        <v>4200</v>
      </c>
    </row>
    <row r="35" customHeight="1" spans="1:9">
      <c r="A35" s="19"/>
      <c r="B35" s="31"/>
      <c r="C35" s="20"/>
      <c r="D35" s="80"/>
      <c r="E35" s="16"/>
      <c r="F35" s="17" t="s">
        <v>13</v>
      </c>
      <c r="G35" s="17">
        <v>12000</v>
      </c>
      <c r="H35" s="81"/>
      <c r="I35" s="82">
        <f t="shared" si="0"/>
        <v>0</v>
      </c>
    </row>
    <row r="36" customHeight="1" spans="1:9">
      <c r="A36" s="19"/>
      <c r="B36" s="31"/>
      <c r="C36" s="20"/>
      <c r="D36" s="80"/>
      <c r="E36" s="16"/>
      <c r="F36" s="17" t="s">
        <v>48</v>
      </c>
      <c r="G36" s="17">
        <v>72000</v>
      </c>
      <c r="H36" s="81">
        <v>0.042</v>
      </c>
      <c r="I36" s="82">
        <f t="shared" ref="I36:I60" si="1">G36*H36</f>
        <v>3024</v>
      </c>
    </row>
    <row r="37" customHeight="1" spans="1:9">
      <c r="A37" s="19"/>
      <c r="B37" s="36"/>
      <c r="C37" s="20"/>
      <c r="D37" s="80"/>
      <c r="E37" s="16"/>
      <c r="F37" s="21" t="s">
        <v>49</v>
      </c>
      <c r="G37" s="17">
        <v>12000</v>
      </c>
      <c r="H37" s="81">
        <v>0.32</v>
      </c>
      <c r="I37" s="82">
        <f t="shared" si="1"/>
        <v>3840</v>
      </c>
    </row>
    <row r="38" customHeight="1" spans="1:9">
      <c r="A38" s="89">
        <v>45869</v>
      </c>
      <c r="B38" s="27">
        <v>45876</v>
      </c>
      <c r="C38" s="64">
        <v>86868</v>
      </c>
      <c r="D38" s="85" t="s">
        <v>50</v>
      </c>
      <c r="E38" s="16" t="s">
        <v>51</v>
      </c>
      <c r="F38" s="16" t="s">
        <v>12</v>
      </c>
      <c r="G38" s="17">
        <v>4000</v>
      </c>
      <c r="H38" s="86">
        <v>0.21</v>
      </c>
      <c r="I38" s="82">
        <f t="shared" si="1"/>
        <v>840</v>
      </c>
    </row>
    <row r="39" customHeight="1" spans="1:9">
      <c r="A39" s="90"/>
      <c r="B39" s="31"/>
      <c r="C39" s="68"/>
      <c r="D39" s="85"/>
      <c r="E39" s="16"/>
      <c r="F39" s="17" t="s">
        <v>13</v>
      </c>
      <c r="G39" s="17">
        <v>4000</v>
      </c>
      <c r="H39" s="81">
        <v>0.075</v>
      </c>
      <c r="I39" s="82">
        <f t="shared" si="1"/>
        <v>300</v>
      </c>
    </row>
    <row r="40" customHeight="1" spans="1:9">
      <c r="A40" s="90"/>
      <c r="B40" s="31"/>
      <c r="C40" s="68"/>
      <c r="D40" s="85"/>
      <c r="E40" s="16"/>
      <c r="F40" s="17" t="s">
        <v>31</v>
      </c>
      <c r="G40" s="17">
        <v>16000</v>
      </c>
      <c r="H40" s="81">
        <v>0.038</v>
      </c>
      <c r="I40" s="82">
        <f t="shared" si="1"/>
        <v>608</v>
      </c>
    </row>
    <row r="41" customHeight="1" spans="1:9">
      <c r="A41" s="90"/>
      <c r="B41" s="31"/>
      <c r="C41" s="68"/>
      <c r="D41" s="85"/>
      <c r="E41" s="16"/>
      <c r="F41" s="17" t="s">
        <v>32</v>
      </c>
      <c r="G41" s="17">
        <v>4000</v>
      </c>
      <c r="H41" s="81">
        <v>0.025</v>
      </c>
      <c r="I41" s="82">
        <f t="shared" si="1"/>
        <v>100</v>
      </c>
    </row>
    <row r="42" customHeight="1" spans="1:9">
      <c r="A42" s="90"/>
      <c r="B42" s="36"/>
      <c r="C42" s="68"/>
      <c r="D42" s="85"/>
      <c r="E42" s="16"/>
      <c r="F42" s="16" t="s">
        <v>33</v>
      </c>
      <c r="G42" s="17">
        <v>4000</v>
      </c>
      <c r="H42" s="81">
        <v>0.98</v>
      </c>
      <c r="I42" s="82">
        <f t="shared" si="1"/>
        <v>3920</v>
      </c>
    </row>
    <row r="43" customHeight="1" spans="1:9">
      <c r="A43" s="89">
        <v>45869</v>
      </c>
      <c r="B43" s="89">
        <v>45874</v>
      </c>
      <c r="C43" s="30">
        <v>86938</v>
      </c>
      <c r="D43" s="85" t="s">
        <v>52</v>
      </c>
      <c r="E43" s="16" t="s">
        <v>53</v>
      </c>
      <c r="F43" s="16" t="s">
        <v>12</v>
      </c>
      <c r="G43" s="17">
        <v>3400</v>
      </c>
      <c r="H43" s="86">
        <v>0.21</v>
      </c>
      <c r="I43" s="82">
        <f t="shared" si="1"/>
        <v>714</v>
      </c>
    </row>
    <row r="44" customHeight="1" spans="1:9">
      <c r="A44" s="90"/>
      <c r="B44" s="90"/>
      <c r="C44" s="34"/>
      <c r="D44" s="85"/>
      <c r="E44" s="16"/>
      <c r="F44" s="17" t="s">
        <v>13</v>
      </c>
      <c r="G44" s="17">
        <v>3400</v>
      </c>
      <c r="H44" s="81">
        <v>0.075</v>
      </c>
      <c r="I44" s="82">
        <f t="shared" si="1"/>
        <v>255</v>
      </c>
    </row>
    <row r="45" customHeight="1" spans="1:9">
      <c r="A45" s="90"/>
      <c r="B45" s="90"/>
      <c r="C45" s="34"/>
      <c r="D45" s="85"/>
      <c r="E45" s="16"/>
      <c r="F45" s="17" t="s">
        <v>31</v>
      </c>
      <c r="G45" s="17">
        <v>13600</v>
      </c>
      <c r="H45" s="81">
        <v>0.038</v>
      </c>
      <c r="I45" s="82">
        <f t="shared" si="1"/>
        <v>516.8</v>
      </c>
    </row>
    <row r="46" customHeight="1" spans="1:9">
      <c r="A46" s="90"/>
      <c r="B46" s="90"/>
      <c r="C46" s="34"/>
      <c r="D46" s="85"/>
      <c r="E46" s="16"/>
      <c r="F46" s="17" t="s">
        <v>32</v>
      </c>
      <c r="G46" s="17">
        <v>3400</v>
      </c>
      <c r="H46" s="81">
        <v>0.025</v>
      </c>
      <c r="I46" s="82">
        <f t="shared" si="1"/>
        <v>85</v>
      </c>
    </row>
    <row r="47" customHeight="1" spans="1:9">
      <c r="A47" s="90"/>
      <c r="B47" s="90"/>
      <c r="C47" s="34"/>
      <c r="D47" s="85"/>
      <c r="E47" s="16"/>
      <c r="F47" s="16" t="s">
        <v>33</v>
      </c>
      <c r="G47" s="17">
        <v>3400</v>
      </c>
      <c r="H47" s="81">
        <v>0.98</v>
      </c>
      <c r="I47" s="82">
        <f t="shared" si="1"/>
        <v>3332</v>
      </c>
    </row>
    <row r="48" customHeight="1" spans="1:9">
      <c r="A48" s="62">
        <v>45870</v>
      </c>
      <c r="B48" s="79">
        <v>45878</v>
      </c>
      <c r="C48" s="16">
        <v>86997</v>
      </c>
      <c r="D48" s="80" t="s">
        <v>54</v>
      </c>
      <c r="E48" s="16" t="s">
        <v>55</v>
      </c>
      <c r="F48" s="16" t="s">
        <v>12</v>
      </c>
      <c r="G48" s="17">
        <v>5000</v>
      </c>
      <c r="H48" s="81">
        <v>0.285</v>
      </c>
      <c r="I48" s="82">
        <f t="shared" si="1"/>
        <v>1425</v>
      </c>
    </row>
    <row r="49" customHeight="1" spans="1:9">
      <c r="A49" s="62"/>
      <c r="B49" s="83"/>
      <c r="C49" s="17"/>
      <c r="D49" s="80"/>
      <c r="E49" s="16"/>
      <c r="F49" s="17" t="s">
        <v>13</v>
      </c>
      <c r="G49" s="17">
        <v>5000</v>
      </c>
      <c r="H49" s="81"/>
      <c r="I49" s="82">
        <f t="shared" si="1"/>
        <v>0</v>
      </c>
    </row>
    <row r="50" customHeight="1" spans="1:9">
      <c r="A50" s="62"/>
      <c r="B50" s="62">
        <v>45873</v>
      </c>
      <c r="C50" s="17"/>
      <c r="D50" s="80"/>
      <c r="E50" s="16"/>
      <c r="F50" s="17" t="s">
        <v>31</v>
      </c>
      <c r="G50" s="17">
        <v>20000</v>
      </c>
      <c r="H50" s="81">
        <v>0.038</v>
      </c>
      <c r="I50" s="82">
        <f t="shared" si="1"/>
        <v>760</v>
      </c>
    </row>
    <row r="51" customHeight="1" spans="1:9">
      <c r="A51" s="62"/>
      <c r="B51" s="62">
        <v>45875</v>
      </c>
      <c r="C51" s="17"/>
      <c r="D51" s="80"/>
      <c r="E51" s="16"/>
      <c r="F51" s="16" t="s">
        <v>56</v>
      </c>
      <c r="G51" s="17">
        <v>5000</v>
      </c>
      <c r="H51" s="93">
        <v>0.98</v>
      </c>
      <c r="I51" s="82">
        <f t="shared" si="1"/>
        <v>4900</v>
      </c>
    </row>
    <row r="52" customHeight="1" spans="1:9">
      <c r="A52" s="19">
        <v>45870</v>
      </c>
      <c r="B52" s="27">
        <v>45876</v>
      </c>
      <c r="C52" s="21" t="s">
        <v>57</v>
      </c>
      <c r="D52" s="80" t="s">
        <v>58</v>
      </c>
      <c r="E52" s="16" t="s">
        <v>59</v>
      </c>
      <c r="F52" s="16" t="s">
        <v>47</v>
      </c>
      <c r="G52" s="17">
        <v>15000</v>
      </c>
      <c r="H52" s="81">
        <v>0.35</v>
      </c>
      <c r="I52" s="82">
        <f t="shared" si="1"/>
        <v>5250</v>
      </c>
    </row>
    <row r="53" customHeight="1" spans="1:9">
      <c r="A53" s="19"/>
      <c r="B53" s="31"/>
      <c r="C53" s="20"/>
      <c r="D53" s="80"/>
      <c r="E53" s="16"/>
      <c r="F53" s="17" t="s">
        <v>13</v>
      </c>
      <c r="G53" s="17">
        <v>15000</v>
      </c>
      <c r="H53" s="81"/>
      <c r="I53" s="82">
        <f t="shared" si="1"/>
        <v>0</v>
      </c>
    </row>
    <row r="54" customHeight="1" spans="1:9">
      <c r="A54" s="19"/>
      <c r="B54" s="31"/>
      <c r="C54" s="20"/>
      <c r="D54" s="80"/>
      <c r="E54" s="16"/>
      <c r="F54" s="17" t="s">
        <v>48</v>
      </c>
      <c r="G54" s="17">
        <v>90000</v>
      </c>
      <c r="H54" s="81">
        <v>0.042</v>
      </c>
      <c r="I54" s="82">
        <f t="shared" si="1"/>
        <v>3780</v>
      </c>
    </row>
    <row r="55" customHeight="1" spans="1:9">
      <c r="A55" s="19"/>
      <c r="B55" s="36"/>
      <c r="C55" s="20"/>
      <c r="D55" s="80"/>
      <c r="E55" s="16"/>
      <c r="F55" s="21" t="s">
        <v>49</v>
      </c>
      <c r="G55" s="17">
        <v>15000</v>
      </c>
      <c r="H55" s="81">
        <v>0.32</v>
      </c>
      <c r="I55" s="82">
        <f t="shared" si="1"/>
        <v>4800</v>
      </c>
    </row>
    <row r="56" customHeight="1" spans="1:9">
      <c r="A56" s="62">
        <v>45870</v>
      </c>
      <c r="B56" s="79">
        <v>45878</v>
      </c>
      <c r="C56" s="16">
        <v>87110</v>
      </c>
      <c r="D56" s="80" t="s">
        <v>60</v>
      </c>
      <c r="E56" s="16" t="s">
        <v>61</v>
      </c>
      <c r="F56" s="16" t="s">
        <v>12</v>
      </c>
      <c r="G56" s="17">
        <v>5000</v>
      </c>
      <c r="H56" s="81">
        <v>0.285</v>
      </c>
      <c r="I56" s="82">
        <f t="shared" si="1"/>
        <v>1425</v>
      </c>
    </row>
    <row r="57" customHeight="1" spans="1:9">
      <c r="A57" s="62"/>
      <c r="B57" s="83"/>
      <c r="C57" s="17"/>
      <c r="D57" s="80"/>
      <c r="E57" s="16"/>
      <c r="F57" s="17" t="s">
        <v>13</v>
      </c>
      <c r="G57" s="17">
        <v>5000</v>
      </c>
      <c r="H57" s="81"/>
      <c r="I57" s="82">
        <f t="shared" si="1"/>
        <v>0</v>
      </c>
    </row>
    <row r="58" customHeight="1" spans="1:9">
      <c r="A58" s="62"/>
      <c r="B58" s="62">
        <v>45873</v>
      </c>
      <c r="C58" s="17"/>
      <c r="D58" s="80"/>
      <c r="E58" s="16"/>
      <c r="F58" s="17" t="s">
        <v>31</v>
      </c>
      <c r="G58" s="17">
        <v>20000</v>
      </c>
      <c r="H58" s="81">
        <v>0.038</v>
      </c>
      <c r="I58" s="82">
        <f t="shared" si="1"/>
        <v>760</v>
      </c>
    </row>
    <row r="59" customHeight="1" spans="1:9">
      <c r="A59" s="62"/>
      <c r="B59" s="62">
        <v>45875</v>
      </c>
      <c r="C59" s="17"/>
      <c r="D59" s="80"/>
      <c r="E59" s="16"/>
      <c r="F59" s="16" t="s">
        <v>56</v>
      </c>
      <c r="G59" s="17">
        <v>5000</v>
      </c>
      <c r="H59" s="93">
        <v>0.98</v>
      </c>
      <c r="I59" s="82">
        <f t="shared" si="1"/>
        <v>4900</v>
      </c>
    </row>
    <row r="60" customHeight="1" spans="1:9">
      <c r="A60" s="19">
        <v>45870</v>
      </c>
      <c r="B60" s="27">
        <v>45881</v>
      </c>
      <c r="C60" s="21">
        <v>87067</v>
      </c>
      <c r="D60" s="85" t="s">
        <v>62</v>
      </c>
      <c r="E60" s="16" t="s">
        <v>63</v>
      </c>
      <c r="F60" s="16" t="s">
        <v>12</v>
      </c>
      <c r="G60" s="17">
        <v>3000</v>
      </c>
      <c r="H60" s="81">
        <v>0.285</v>
      </c>
      <c r="I60" s="82">
        <f>G60*H60</f>
        <v>855</v>
      </c>
    </row>
    <row r="61" customHeight="1" spans="1:9">
      <c r="A61" s="19"/>
      <c r="B61" s="36"/>
      <c r="C61" s="20"/>
      <c r="D61" s="80"/>
      <c r="E61" s="16"/>
      <c r="F61" s="17" t="s">
        <v>13</v>
      </c>
      <c r="G61" s="17">
        <v>3000</v>
      </c>
      <c r="H61" s="81"/>
      <c r="I61" s="82"/>
    </row>
    <row r="62" customHeight="1" spans="1:9">
      <c r="A62" s="19"/>
      <c r="B62" s="31">
        <v>45874</v>
      </c>
      <c r="C62" s="20"/>
      <c r="D62" s="80"/>
      <c r="E62" s="16"/>
      <c r="F62" s="17" t="s">
        <v>40</v>
      </c>
      <c r="G62" s="17">
        <v>18000</v>
      </c>
      <c r="H62" s="81">
        <v>0.038</v>
      </c>
      <c r="I62" s="82">
        <f t="shared" ref="I62:I93" si="2">G62*H62</f>
        <v>684</v>
      </c>
    </row>
    <row r="63" customHeight="1" spans="1:9">
      <c r="A63" s="19"/>
      <c r="B63" s="36"/>
      <c r="C63" s="20"/>
      <c r="D63" s="80"/>
      <c r="E63" s="16"/>
      <c r="F63" s="16" t="s">
        <v>64</v>
      </c>
      <c r="G63" s="17">
        <v>3000</v>
      </c>
      <c r="H63" s="93">
        <v>0.91</v>
      </c>
      <c r="I63" s="82">
        <f t="shared" si="2"/>
        <v>2730</v>
      </c>
    </row>
    <row r="64" customHeight="1" spans="1:9">
      <c r="A64" s="24">
        <v>45870</v>
      </c>
      <c r="B64" s="94">
        <v>45883</v>
      </c>
      <c r="C64" s="95" t="s">
        <v>65</v>
      </c>
      <c r="D64" s="80" t="s">
        <v>66</v>
      </c>
      <c r="E64" s="16" t="s">
        <v>67</v>
      </c>
      <c r="F64" s="16" t="s">
        <v>68</v>
      </c>
      <c r="G64" s="17">
        <v>10000</v>
      </c>
      <c r="H64" s="81">
        <v>0.285</v>
      </c>
      <c r="I64" s="82">
        <f t="shared" si="2"/>
        <v>2850</v>
      </c>
    </row>
    <row r="65" customHeight="1" spans="1:9">
      <c r="A65" s="24"/>
      <c r="B65" s="96"/>
      <c r="C65" s="97"/>
      <c r="D65" s="80"/>
      <c r="E65" s="16"/>
      <c r="F65" s="17" t="s">
        <v>13</v>
      </c>
      <c r="G65" s="17">
        <v>10000</v>
      </c>
      <c r="H65" s="81"/>
      <c r="I65" s="82">
        <f t="shared" si="2"/>
        <v>0</v>
      </c>
    </row>
    <row r="66" customHeight="1" spans="1:9">
      <c r="A66" s="24"/>
      <c r="B66" s="94">
        <v>45897</v>
      </c>
      <c r="C66" s="97"/>
      <c r="D66" s="80"/>
      <c r="E66" s="16"/>
      <c r="F66" s="16" t="s">
        <v>69</v>
      </c>
      <c r="G66" s="17">
        <v>10010</v>
      </c>
      <c r="H66" s="81">
        <v>0.285</v>
      </c>
      <c r="I66" s="82">
        <f t="shared" si="2"/>
        <v>2852.85</v>
      </c>
    </row>
    <row r="67" customHeight="1" spans="1:9">
      <c r="A67" s="24"/>
      <c r="B67" s="96"/>
      <c r="C67" s="97"/>
      <c r="D67" s="80"/>
      <c r="E67" s="16"/>
      <c r="F67" s="17" t="s">
        <v>13</v>
      </c>
      <c r="G67" s="17">
        <v>10010</v>
      </c>
      <c r="H67" s="81"/>
      <c r="I67" s="82">
        <f t="shared" si="2"/>
        <v>0</v>
      </c>
    </row>
    <row r="68" customHeight="1" spans="1:9">
      <c r="A68" s="24"/>
      <c r="B68" s="98">
        <v>45876</v>
      </c>
      <c r="C68" s="97"/>
      <c r="D68" s="80"/>
      <c r="E68" s="16"/>
      <c r="F68" s="17" t="s">
        <v>70</v>
      </c>
      <c r="G68" s="17">
        <v>40000</v>
      </c>
      <c r="H68" s="81">
        <v>0.038</v>
      </c>
      <c r="I68" s="82">
        <f t="shared" si="2"/>
        <v>1520</v>
      </c>
    </row>
    <row r="69" customHeight="1" spans="1:9">
      <c r="A69" s="24"/>
      <c r="B69" s="98"/>
      <c r="C69" s="97"/>
      <c r="D69" s="80"/>
      <c r="E69" s="16"/>
      <c r="F69" s="17" t="s">
        <v>32</v>
      </c>
      <c r="G69" s="17">
        <v>10000</v>
      </c>
      <c r="H69" s="81">
        <v>0.025</v>
      </c>
      <c r="I69" s="82">
        <f t="shared" si="2"/>
        <v>250</v>
      </c>
    </row>
    <row r="70" customHeight="1" spans="1:9">
      <c r="A70" s="24"/>
      <c r="B70" s="94">
        <v>45890</v>
      </c>
      <c r="C70" s="97"/>
      <c r="D70" s="80"/>
      <c r="E70" s="16"/>
      <c r="F70" s="17" t="s">
        <v>71</v>
      </c>
      <c r="G70" s="17">
        <v>40040</v>
      </c>
      <c r="H70" s="81">
        <v>0.038</v>
      </c>
      <c r="I70" s="82">
        <f t="shared" si="2"/>
        <v>1521.52</v>
      </c>
    </row>
    <row r="71" customHeight="1" spans="1:9">
      <c r="A71" s="24"/>
      <c r="B71" s="96"/>
      <c r="C71" s="97"/>
      <c r="D71" s="80"/>
      <c r="E71" s="16"/>
      <c r="F71" s="17" t="s">
        <v>32</v>
      </c>
      <c r="G71" s="17">
        <v>10010</v>
      </c>
      <c r="H71" s="81">
        <v>0.025</v>
      </c>
      <c r="I71" s="82">
        <f t="shared" si="2"/>
        <v>250.25</v>
      </c>
    </row>
    <row r="72" customHeight="1" spans="1:9">
      <c r="A72" s="24"/>
      <c r="B72" s="98">
        <v>45876</v>
      </c>
      <c r="C72" s="97"/>
      <c r="D72" s="80"/>
      <c r="E72" s="16"/>
      <c r="F72" s="16" t="s">
        <v>72</v>
      </c>
      <c r="G72" s="17">
        <v>20010</v>
      </c>
      <c r="H72" s="81">
        <v>0.28</v>
      </c>
      <c r="I72" s="82">
        <f t="shared" si="2"/>
        <v>5602.8</v>
      </c>
    </row>
    <row r="73" customHeight="1" spans="1:9">
      <c r="A73" s="24"/>
      <c r="B73" s="98"/>
      <c r="C73" s="97"/>
      <c r="D73" s="80"/>
      <c r="E73" s="16"/>
      <c r="F73" s="16" t="s">
        <v>73</v>
      </c>
      <c r="G73" s="17">
        <v>20010</v>
      </c>
      <c r="H73" s="99">
        <v>0.85</v>
      </c>
      <c r="I73" s="82">
        <f t="shared" si="2"/>
        <v>17008.5</v>
      </c>
    </row>
    <row r="74" customHeight="1" spans="1:9">
      <c r="A74" s="24">
        <v>45870</v>
      </c>
      <c r="B74" s="100">
        <v>45877</v>
      </c>
      <c r="C74" s="95" t="s">
        <v>74</v>
      </c>
      <c r="D74" s="85" t="s">
        <v>75</v>
      </c>
      <c r="E74" s="16" t="s">
        <v>76</v>
      </c>
      <c r="F74" s="16" t="s">
        <v>12</v>
      </c>
      <c r="G74" s="17">
        <v>7000</v>
      </c>
      <c r="H74" s="81">
        <v>0.285</v>
      </c>
      <c r="I74" s="82">
        <f t="shared" si="2"/>
        <v>1995</v>
      </c>
    </row>
    <row r="75" customHeight="1" spans="1:9">
      <c r="A75" s="24"/>
      <c r="B75" s="101"/>
      <c r="C75" s="97"/>
      <c r="D75" s="80"/>
      <c r="E75" s="16"/>
      <c r="F75" s="17" t="s">
        <v>13</v>
      </c>
      <c r="G75" s="17">
        <v>7000</v>
      </c>
      <c r="H75" s="81"/>
      <c r="I75" s="82">
        <f t="shared" si="2"/>
        <v>0</v>
      </c>
    </row>
    <row r="76" customHeight="1" spans="1:9">
      <c r="A76" s="24"/>
      <c r="B76" s="102">
        <v>45876</v>
      </c>
      <c r="C76" s="97"/>
      <c r="D76" s="80"/>
      <c r="E76" s="16"/>
      <c r="F76" s="17" t="s">
        <v>77</v>
      </c>
      <c r="G76" s="17">
        <v>28000</v>
      </c>
      <c r="H76" s="81">
        <v>0.038</v>
      </c>
      <c r="I76" s="82">
        <f t="shared" si="2"/>
        <v>1064</v>
      </c>
    </row>
    <row r="77" customHeight="1" spans="1:9">
      <c r="A77" s="24"/>
      <c r="B77" s="102"/>
      <c r="C77" s="97"/>
      <c r="D77" s="80"/>
      <c r="E77" s="16"/>
      <c r="F77" s="17" t="s">
        <v>32</v>
      </c>
      <c r="G77" s="17">
        <v>7000</v>
      </c>
      <c r="H77" s="81">
        <v>0.025</v>
      </c>
      <c r="I77" s="82">
        <f t="shared" si="2"/>
        <v>175</v>
      </c>
    </row>
    <row r="78" customHeight="1" spans="1:9">
      <c r="A78" s="24"/>
      <c r="B78" s="102"/>
      <c r="C78" s="97"/>
      <c r="D78" s="80"/>
      <c r="E78" s="16"/>
      <c r="F78" s="16" t="s">
        <v>72</v>
      </c>
      <c r="G78" s="17">
        <v>7000</v>
      </c>
      <c r="H78" s="81">
        <v>0.28</v>
      </c>
      <c r="I78" s="82">
        <f t="shared" si="2"/>
        <v>1960</v>
      </c>
    </row>
    <row r="79" customHeight="1" spans="1:9">
      <c r="A79" s="24"/>
      <c r="B79" s="102"/>
      <c r="C79" s="97"/>
      <c r="D79" s="80"/>
      <c r="E79" s="16"/>
      <c r="F79" s="16" t="s">
        <v>73</v>
      </c>
      <c r="G79" s="17">
        <v>7000</v>
      </c>
      <c r="H79" s="99">
        <v>0.85</v>
      </c>
      <c r="I79" s="82">
        <f t="shared" si="2"/>
        <v>5950</v>
      </c>
    </row>
    <row r="80" customHeight="1" spans="1:9">
      <c r="A80" s="19">
        <v>45874</v>
      </c>
      <c r="B80" s="27">
        <v>45883</v>
      </c>
      <c r="C80" s="21" t="s">
        <v>78</v>
      </c>
      <c r="D80" s="80" t="s">
        <v>79</v>
      </c>
      <c r="E80" s="16" t="s">
        <v>80</v>
      </c>
      <c r="F80" s="16" t="s">
        <v>47</v>
      </c>
      <c r="G80" s="17">
        <v>20000</v>
      </c>
      <c r="H80" s="81">
        <v>0.35</v>
      </c>
      <c r="I80" s="82">
        <f t="shared" si="2"/>
        <v>7000</v>
      </c>
    </row>
    <row r="81" customHeight="1" spans="1:9">
      <c r="A81" s="19"/>
      <c r="B81" s="31"/>
      <c r="C81" s="20"/>
      <c r="D81" s="80"/>
      <c r="E81" s="16"/>
      <c r="F81" s="17" t="s">
        <v>13</v>
      </c>
      <c r="G81" s="17">
        <v>20000</v>
      </c>
      <c r="H81" s="81"/>
      <c r="I81" s="82">
        <f t="shared" si="2"/>
        <v>0</v>
      </c>
    </row>
    <row r="82" customHeight="1" spans="1:9">
      <c r="A82" s="19"/>
      <c r="B82" s="103">
        <v>45876</v>
      </c>
      <c r="C82" s="20"/>
      <c r="D82" s="80"/>
      <c r="E82" s="16"/>
      <c r="F82" s="17" t="s">
        <v>48</v>
      </c>
      <c r="G82" s="17">
        <v>120000</v>
      </c>
      <c r="H82" s="81">
        <v>0.042</v>
      </c>
      <c r="I82" s="82">
        <f t="shared" si="2"/>
        <v>5040</v>
      </c>
    </row>
    <row r="83" customHeight="1" spans="1:9">
      <c r="A83" s="19"/>
      <c r="B83" s="104">
        <v>45883</v>
      </c>
      <c r="C83" s="20"/>
      <c r="D83" s="80"/>
      <c r="E83" s="16"/>
      <c r="F83" s="21" t="s">
        <v>49</v>
      </c>
      <c r="G83" s="17">
        <v>20000</v>
      </c>
      <c r="H83" s="81">
        <v>0.32</v>
      </c>
      <c r="I83" s="82">
        <f t="shared" si="2"/>
        <v>6400</v>
      </c>
    </row>
    <row r="84" customHeight="1" spans="1:9">
      <c r="A84" s="24">
        <v>45875</v>
      </c>
      <c r="B84" s="105">
        <v>45883</v>
      </c>
      <c r="C84" s="95" t="s">
        <v>81</v>
      </c>
      <c r="D84" s="80" t="s">
        <v>82</v>
      </c>
      <c r="E84" s="16" t="s">
        <v>83</v>
      </c>
      <c r="F84" s="16" t="s">
        <v>84</v>
      </c>
      <c r="G84" s="17">
        <v>4000</v>
      </c>
      <c r="H84" s="81">
        <v>0.285</v>
      </c>
      <c r="I84" s="82">
        <f t="shared" si="2"/>
        <v>1140</v>
      </c>
    </row>
    <row r="85" customHeight="1" spans="1:9">
      <c r="A85" s="24"/>
      <c r="B85" s="106"/>
      <c r="C85" s="97"/>
      <c r="D85" s="80"/>
      <c r="E85" s="16"/>
      <c r="F85" s="17" t="s">
        <v>13</v>
      </c>
      <c r="G85" s="17">
        <v>4000</v>
      </c>
      <c r="H85" s="81"/>
      <c r="I85" s="82">
        <f t="shared" si="2"/>
        <v>0</v>
      </c>
    </row>
    <row r="86" customHeight="1" spans="1:9">
      <c r="A86" s="24"/>
      <c r="B86" s="106"/>
      <c r="C86" s="97"/>
      <c r="D86" s="80"/>
      <c r="E86" s="16"/>
      <c r="F86" s="17" t="s">
        <v>77</v>
      </c>
      <c r="G86" s="17">
        <v>16000</v>
      </c>
      <c r="H86" s="81">
        <v>0.038</v>
      </c>
      <c r="I86" s="82">
        <f t="shared" si="2"/>
        <v>608</v>
      </c>
    </row>
    <row r="87" customHeight="1" spans="1:9">
      <c r="A87" s="24"/>
      <c r="B87" s="106"/>
      <c r="C87" s="97"/>
      <c r="D87" s="80"/>
      <c r="E87" s="16"/>
      <c r="F87" s="17" t="s">
        <v>32</v>
      </c>
      <c r="G87" s="17">
        <v>4000</v>
      </c>
      <c r="H87" s="81">
        <v>0.025</v>
      </c>
      <c r="I87" s="82">
        <f t="shared" si="2"/>
        <v>100</v>
      </c>
    </row>
    <row r="88" customHeight="1" spans="1:9">
      <c r="A88" s="24"/>
      <c r="B88" s="106"/>
      <c r="C88" s="97"/>
      <c r="D88" s="80"/>
      <c r="E88" s="16"/>
      <c r="F88" s="16" t="s">
        <v>72</v>
      </c>
      <c r="G88" s="17">
        <v>4000</v>
      </c>
      <c r="H88" s="81">
        <v>0.28</v>
      </c>
      <c r="I88" s="82">
        <f t="shared" si="2"/>
        <v>1120</v>
      </c>
    </row>
    <row r="89" customHeight="1" spans="1:9">
      <c r="A89" s="24"/>
      <c r="B89" s="106"/>
      <c r="C89" s="97"/>
      <c r="D89" s="80"/>
      <c r="E89" s="16"/>
      <c r="F89" s="16" t="s">
        <v>73</v>
      </c>
      <c r="G89" s="17">
        <v>4000</v>
      </c>
      <c r="H89" s="99">
        <v>0.85</v>
      </c>
      <c r="I89" s="82">
        <f t="shared" si="2"/>
        <v>3400</v>
      </c>
    </row>
    <row r="90" customHeight="1" spans="1:9">
      <c r="A90" s="24">
        <v>45875</v>
      </c>
      <c r="B90" s="107">
        <v>45881</v>
      </c>
      <c r="C90" s="16">
        <v>87446</v>
      </c>
      <c r="D90" s="80" t="s">
        <v>85</v>
      </c>
      <c r="E90" s="16" t="s">
        <v>86</v>
      </c>
      <c r="F90" s="16" t="s">
        <v>43</v>
      </c>
      <c r="G90" s="17">
        <v>3000</v>
      </c>
      <c r="H90" s="93">
        <v>0.98</v>
      </c>
      <c r="I90" s="82">
        <f t="shared" si="2"/>
        <v>2940</v>
      </c>
    </row>
    <row r="91" customHeight="1" spans="1:9">
      <c r="A91" s="19">
        <v>45876</v>
      </c>
      <c r="B91" s="27">
        <v>45883</v>
      </c>
      <c r="C91" s="21" t="s">
        <v>87</v>
      </c>
      <c r="D91" s="80" t="s">
        <v>88</v>
      </c>
      <c r="E91" s="16" t="s">
        <v>89</v>
      </c>
      <c r="F91" s="16" t="s">
        <v>47</v>
      </c>
      <c r="G91" s="17">
        <v>36601</v>
      </c>
      <c r="H91" s="81">
        <v>0.35</v>
      </c>
      <c r="I91" s="82">
        <f t="shared" si="2"/>
        <v>12810.35</v>
      </c>
    </row>
    <row r="92" customHeight="1" spans="1:9">
      <c r="A92" s="19"/>
      <c r="B92" s="31"/>
      <c r="C92" s="20"/>
      <c r="D92" s="80"/>
      <c r="E92" s="16"/>
      <c r="F92" s="17" t="s">
        <v>13</v>
      </c>
      <c r="G92" s="17">
        <v>36601</v>
      </c>
      <c r="H92" s="81"/>
      <c r="I92" s="82">
        <f t="shared" si="2"/>
        <v>0</v>
      </c>
    </row>
    <row r="93" customHeight="1" spans="1:9">
      <c r="A93" s="19"/>
      <c r="B93" s="31"/>
      <c r="C93" s="20"/>
      <c r="D93" s="80"/>
      <c r="E93" s="16"/>
      <c r="F93" s="17" t="s">
        <v>48</v>
      </c>
      <c r="G93" s="17">
        <v>219606</v>
      </c>
      <c r="H93" s="81">
        <v>0.042</v>
      </c>
      <c r="I93" s="82">
        <f t="shared" si="2"/>
        <v>9223.452</v>
      </c>
    </row>
    <row r="94" customHeight="1" spans="1:9">
      <c r="A94" s="19"/>
      <c r="B94" s="36"/>
      <c r="C94" s="20"/>
      <c r="D94" s="80"/>
      <c r="E94" s="16"/>
      <c r="F94" s="21" t="s">
        <v>49</v>
      </c>
      <c r="G94" s="17">
        <v>36601</v>
      </c>
      <c r="H94" s="81">
        <v>0.32</v>
      </c>
      <c r="I94" s="82">
        <f t="shared" ref="I94:I111" si="3">G94*H94</f>
        <v>11712.32</v>
      </c>
    </row>
    <row r="95" customHeight="1" spans="1:9">
      <c r="A95" s="24">
        <v>45876</v>
      </c>
      <c r="B95" s="89">
        <v>45883</v>
      </c>
      <c r="C95" s="16" t="s">
        <v>90</v>
      </c>
      <c r="D95" s="80" t="s">
        <v>91</v>
      </c>
      <c r="E95" s="16" t="s">
        <v>92</v>
      </c>
      <c r="F95" s="16" t="s">
        <v>12</v>
      </c>
      <c r="G95" s="17">
        <v>20100</v>
      </c>
      <c r="H95" s="81">
        <v>0.35</v>
      </c>
      <c r="I95" s="82">
        <f t="shared" si="3"/>
        <v>7035</v>
      </c>
    </row>
    <row r="96" customHeight="1" spans="1:9">
      <c r="A96" s="24"/>
      <c r="B96" s="90"/>
      <c r="C96" s="17"/>
      <c r="D96" s="108"/>
      <c r="E96" s="16"/>
      <c r="F96" s="17" t="s">
        <v>13</v>
      </c>
      <c r="G96" s="17">
        <v>20100</v>
      </c>
      <c r="H96" s="81"/>
      <c r="I96" s="82">
        <f t="shared" si="3"/>
        <v>0</v>
      </c>
    </row>
    <row r="97" customHeight="1" spans="1:9">
      <c r="A97" s="24"/>
      <c r="B97" s="90"/>
      <c r="C97" s="17"/>
      <c r="D97" s="108"/>
      <c r="E97" s="16"/>
      <c r="F97" s="17" t="s">
        <v>40</v>
      </c>
      <c r="G97" s="17">
        <v>120600</v>
      </c>
      <c r="H97" s="81">
        <v>0.042</v>
      </c>
      <c r="I97" s="82">
        <f t="shared" si="3"/>
        <v>5065.2</v>
      </c>
    </row>
    <row r="98" customHeight="1" spans="1:9">
      <c r="A98" s="24"/>
      <c r="B98" s="90"/>
      <c r="C98" s="17"/>
      <c r="D98" s="108"/>
      <c r="E98" s="16"/>
      <c r="F98" s="16" t="s">
        <v>43</v>
      </c>
      <c r="G98" s="17">
        <v>20100</v>
      </c>
      <c r="H98" s="81">
        <v>0.98</v>
      </c>
      <c r="I98" s="82">
        <f t="shared" si="3"/>
        <v>19698</v>
      </c>
    </row>
    <row r="99" customHeight="1" spans="1:9">
      <c r="A99" s="24">
        <v>45876</v>
      </c>
      <c r="B99" s="89">
        <v>45904</v>
      </c>
      <c r="C99" s="16">
        <v>40076</v>
      </c>
      <c r="D99" s="80" t="s">
        <v>93</v>
      </c>
      <c r="E99" s="16" t="s">
        <v>94</v>
      </c>
      <c r="F99" s="16" t="s">
        <v>12</v>
      </c>
      <c r="G99" s="17">
        <v>10020</v>
      </c>
      <c r="H99" s="81">
        <v>0.285</v>
      </c>
      <c r="I99" s="82">
        <f t="shared" si="3"/>
        <v>2855.7</v>
      </c>
    </row>
    <row r="100" customHeight="1" spans="1:9">
      <c r="A100" s="24"/>
      <c r="B100" s="90"/>
      <c r="C100" s="17"/>
      <c r="D100" s="108"/>
      <c r="E100" s="16"/>
      <c r="F100" s="17" t="s">
        <v>13</v>
      </c>
      <c r="G100" s="17">
        <v>10020</v>
      </c>
      <c r="H100" s="81"/>
      <c r="I100" s="82">
        <f t="shared" si="3"/>
        <v>0</v>
      </c>
    </row>
    <row r="101" customHeight="1" spans="1:9">
      <c r="A101" s="24"/>
      <c r="B101" s="90">
        <v>45890</v>
      </c>
      <c r="C101" s="17"/>
      <c r="D101" s="108"/>
      <c r="E101" s="16"/>
      <c r="F101" s="17" t="s">
        <v>31</v>
      </c>
      <c r="G101" s="17">
        <v>40080</v>
      </c>
      <c r="H101" s="81">
        <v>0.038</v>
      </c>
      <c r="I101" s="82">
        <f t="shared" si="3"/>
        <v>1523.04</v>
      </c>
    </row>
    <row r="102" customHeight="1" spans="1:9">
      <c r="A102" s="24"/>
      <c r="B102" s="90"/>
      <c r="C102" s="17"/>
      <c r="D102" s="108"/>
      <c r="E102" s="16"/>
      <c r="F102" s="17" t="s">
        <v>95</v>
      </c>
      <c r="G102" s="17">
        <v>20040</v>
      </c>
      <c r="H102" s="81">
        <v>0.025</v>
      </c>
      <c r="I102" s="82">
        <f t="shared" si="3"/>
        <v>501</v>
      </c>
    </row>
    <row r="103" customHeight="1" spans="1:9">
      <c r="A103" s="24"/>
      <c r="B103" s="90"/>
      <c r="C103" s="17"/>
      <c r="D103" s="108"/>
      <c r="E103" s="16"/>
      <c r="F103" s="16" t="s">
        <v>43</v>
      </c>
      <c r="G103" s="17">
        <v>10020</v>
      </c>
      <c r="H103" s="81">
        <v>0.98</v>
      </c>
      <c r="I103" s="82">
        <f t="shared" si="3"/>
        <v>9819.6</v>
      </c>
    </row>
    <row r="104" hidden="1" customHeight="1" spans="1:9">
      <c r="A104" s="109">
        <v>45877</v>
      </c>
      <c r="B104" s="110">
        <v>45880</v>
      </c>
      <c r="C104" s="111">
        <v>87037</v>
      </c>
      <c r="D104" s="112" t="s">
        <v>96</v>
      </c>
      <c r="E104" s="113" t="s">
        <v>97</v>
      </c>
      <c r="F104" s="113" t="s">
        <v>98</v>
      </c>
      <c r="G104" s="114">
        <v>14010</v>
      </c>
      <c r="H104" s="115">
        <v>0.09</v>
      </c>
      <c r="I104" s="116">
        <v>1260.9</v>
      </c>
    </row>
    <row r="105" hidden="1" customHeight="1" spans="1:9">
      <c r="A105" s="109"/>
      <c r="B105" s="117"/>
      <c r="C105" s="111"/>
      <c r="D105" s="118"/>
      <c r="E105" s="113"/>
      <c r="F105" s="113" t="s">
        <v>99</v>
      </c>
      <c r="G105" s="114">
        <v>14010</v>
      </c>
      <c r="H105" s="115">
        <v>0.075</v>
      </c>
      <c r="I105" s="116">
        <v>1050.75</v>
      </c>
    </row>
    <row r="106" hidden="1" customHeight="1" spans="1:9">
      <c r="A106" s="109"/>
      <c r="B106" s="119">
        <v>45882</v>
      </c>
      <c r="C106" s="111"/>
      <c r="D106" s="118"/>
      <c r="E106" s="113"/>
      <c r="F106" s="114" t="s">
        <v>40</v>
      </c>
      <c r="G106" s="114">
        <v>84060</v>
      </c>
      <c r="H106" s="115">
        <v>0.042</v>
      </c>
      <c r="I106" s="116">
        <v>3530.52</v>
      </c>
    </row>
    <row r="107" hidden="1" customHeight="1" spans="1:9">
      <c r="A107" s="120">
        <v>45878</v>
      </c>
      <c r="B107" s="121">
        <v>45887</v>
      </c>
      <c r="C107" s="122" t="s">
        <v>100</v>
      </c>
      <c r="D107" s="123" t="s">
        <v>101</v>
      </c>
      <c r="E107" s="124" t="s">
        <v>102</v>
      </c>
      <c r="F107" s="124" t="s">
        <v>12</v>
      </c>
      <c r="G107" s="125">
        <v>18000</v>
      </c>
      <c r="H107" s="126">
        <v>0.35</v>
      </c>
      <c r="I107" s="127">
        <v>6300</v>
      </c>
    </row>
    <row r="108" hidden="1" customHeight="1" spans="1:9">
      <c r="A108" s="120"/>
      <c r="B108" s="121"/>
      <c r="C108" s="122"/>
      <c r="D108" s="128"/>
      <c r="E108" s="124"/>
      <c r="F108" s="125" t="s">
        <v>13</v>
      </c>
      <c r="G108" s="125">
        <v>18000</v>
      </c>
      <c r="H108" s="129"/>
      <c r="I108" s="127">
        <v>0</v>
      </c>
    </row>
    <row r="109" hidden="1" customHeight="1" spans="1:9">
      <c r="A109" s="120"/>
      <c r="B109" s="121">
        <v>45880</v>
      </c>
      <c r="C109" s="122"/>
      <c r="D109" s="128"/>
      <c r="E109" s="124"/>
      <c r="F109" s="125" t="s">
        <v>31</v>
      </c>
      <c r="G109" s="125">
        <v>72000</v>
      </c>
      <c r="H109" s="130">
        <v>0.042</v>
      </c>
      <c r="I109" s="127">
        <v>3024</v>
      </c>
    </row>
    <row r="110" hidden="1" customHeight="1" spans="1:9">
      <c r="A110" s="120"/>
      <c r="B110" s="121"/>
      <c r="C110" s="122"/>
      <c r="D110" s="128"/>
      <c r="E110" s="124"/>
      <c r="F110" s="124" t="s">
        <v>103</v>
      </c>
      <c r="G110" s="125">
        <v>18000</v>
      </c>
      <c r="H110" s="130">
        <v>0.85</v>
      </c>
      <c r="I110" s="127">
        <v>15300</v>
      </c>
    </row>
    <row r="111" hidden="1" customHeight="1" spans="1:9">
      <c r="A111" s="120"/>
      <c r="B111" s="121"/>
      <c r="C111" s="122"/>
      <c r="D111" s="128"/>
      <c r="E111" s="124"/>
      <c r="F111" s="124" t="s">
        <v>104</v>
      </c>
      <c r="G111" s="125">
        <v>18000</v>
      </c>
      <c r="H111" s="130">
        <v>0.158</v>
      </c>
      <c r="I111" s="127">
        <v>2844</v>
      </c>
    </row>
    <row r="112" customHeight="1" spans="1:9">
      <c r="I112" s="39"/>
    </row>
    <row r="113" customHeight="1" spans="9:9">
      <c r="I113" s="131"/>
    </row>
  </sheetData>
  <autoFilter xmlns:etc="http://www.wps.cn/officeDocument/2017/etCustomData" ref="B1:I113" etc:filterBottomFollowUsedRange="0">
    <filterColumn colId="4">
      <colorFilter dxfId="0"/>
    </filterColumn>
    <extLst/>
  </autoFilter>
  <mergeCells count="145">
    <mergeCell ref="A1:I1"/>
    <mergeCell ref="A3:A4"/>
    <mergeCell ref="A5:A11"/>
    <mergeCell ref="A12:A14"/>
    <mergeCell ref="A17:A21"/>
    <mergeCell ref="A22:A26"/>
    <mergeCell ref="A27:A29"/>
    <mergeCell ref="A30:A33"/>
    <mergeCell ref="A34:A37"/>
    <mergeCell ref="A38:A42"/>
    <mergeCell ref="A43:A47"/>
    <mergeCell ref="A48:A51"/>
    <mergeCell ref="A52:A55"/>
    <mergeCell ref="A56:A59"/>
    <mergeCell ref="A60:A63"/>
    <mergeCell ref="A64:A73"/>
    <mergeCell ref="A74:A79"/>
    <mergeCell ref="A80:A83"/>
    <mergeCell ref="A84:A89"/>
    <mergeCell ref="A91:A94"/>
    <mergeCell ref="A95:A98"/>
    <mergeCell ref="A99:A103"/>
    <mergeCell ref="A104:A106"/>
    <mergeCell ref="A107:A111"/>
    <mergeCell ref="B3:B4"/>
    <mergeCell ref="B5:B6"/>
    <mergeCell ref="B7:B8"/>
    <mergeCell ref="B12:B13"/>
    <mergeCell ref="B17:B21"/>
    <mergeCell ref="B22:B26"/>
    <mergeCell ref="B27:B28"/>
    <mergeCell ref="B30:B33"/>
    <mergeCell ref="B34:B37"/>
    <mergeCell ref="B38:B42"/>
    <mergeCell ref="B43:B47"/>
    <mergeCell ref="B48:B49"/>
    <mergeCell ref="B52:B55"/>
    <mergeCell ref="B56:B57"/>
    <mergeCell ref="B60:B61"/>
    <mergeCell ref="B62:B63"/>
    <mergeCell ref="B64:B65"/>
    <mergeCell ref="B66:B67"/>
    <mergeCell ref="B68:B69"/>
    <mergeCell ref="B70:B71"/>
    <mergeCell ref="B72:B73"/>
    <mergeCell ref="B74:B75"/>
    <mergeCell ref="B76:B79"/>
    <mergeCell ref="B80:B81"/>
    <mergeCell ref="B84:B89"/>
    <mergeCell ref="B91:B94"/>
    <mergeCell ref="B95:B98"/>
    <mergeCell ref="B99:B100"/>
    <mergeCell ref="B101:B103"/>
    <mergeCell ref="B104:B105"/>
    <mergeCell ref="B107:B108"/>
    <mergeCell ref="B109:B111"/>
    <mergeCell ref="C3:C4"/>
    <mergeCell ref="C5:C11"/>
    <mergeCell ref="C12:C14"/>
    <mergeCell ref="C17:C21"/>
    <mergeCell ref="C22:C26"/>
    <mergeCell ref="C27:C29"/>
    <mergeCell ref="C30:C33"/>
    <mergeCell ref="C34:C37"/>
    <mergeCell ref="C38:C42"/>
    <mergeCell ref="C43:C47"/>
    <mergeCell ref="C48:C51"/>
    <mergeCell ref="C52:C55"/>
    <mergeCell ref="C56:C59"/>
    <mergeCell ref="C60:C63"/>
    <mergeCell ref="C64:C73"/>
    <mergeCell ref="C74:C79"/>
    <mergeCell ref="C80:C83"/>
    <mergeCell ref="C84:C89"/>
    <mergeCell ref="C91:C94"/>
    <mergeCell ref="C95:C98"/>
    <mergeCell ref="C99:C103"/>
    <mergeCell ref="C104:C106"/>
    <mergeCell ref="C107:C111"/>
    <mergeCell ref="D3:D4"/>
    <mergeCell ref="D5:D11"/>
    <mergeCell ref="D12:D14"/>
    <mergeCell ref="D17:D21"/>
    <mergeCell ref="D22:D26"/>
    <mergeCell ref="D27:D29"/>
    <mergeCell ref="D30:D33"/>
    <mergeCell ref="D34:D37"/>
    <mergeCell ref="D38:D42"/>
    <mergeCell ref="D43:D47"/>
    <mergeCell ref="D48:D51"/>
    <mergeCell ref="D52:D55"/>
    <mergeCell ref="D56:D59"/>
    <mergeCell ref="D60:D63"/>
    <mergeCell ref="D64:D73"/>
    <mergeCell ref="D74:D79"/>
    <mergeCell ref="D80:D83"/>
    <mergeCell ref="D84:D89"/>
    <mergeCell ref="D91:D94"/>
    <mergeCell ref="D95:D98"/>
    <mergeCell ref="D99:D103"/>
    <mergeCell ref="D104:D106"/>
    <mergeCell ref="D107:D111"/>
    <mergeCell ref="E3:E4"/>
    <mergeCell ref="E5:E11"/>
    <mergeCell ref="E12:E14"/>
    <mergeCell ref="E17:E21"/>
    <mergeCell ref="E22:E26"/>
    <mergeCell ref="E27:E29"/>
    <mergeCell ref="E30:E33"/>
    <mergeCell ref="E34:E37"/>
    <mergeCell ref="E38:E42"/>
    <mergeCell ref="E43:E47"/>
    <mergeCell ref="E48:E51"/>
    <mergeCell ref="E52:E55"/>
    <mergeCell ref="E56:E59"/>
    <mergeCell ref="E60:E63"/>
    <mergeCell ref="E64:E73"/>
    <mergeCell ref="E74:E79"/>
    <mergeCell ref="E80:E83"/>
    <mergeCell ref="E84:E89"/>
    <mergeCell ref="E91:E94"/>
    <mergeCell ref="E95:E98"/>
    <mergeCell ref="E99:E103"/>
    <mergeCell ref="E104:E106"/>
    <mergeCell ref="E107:E111"/>
    <mergeCell ref="H3:H4"/>
    <mergeCell ref="H5:H6"/>
    <mergeCell ref="H7:H8"/>
    <mergeCell ref="H12:H13"/>
    <mergeCell ref="H27:H28"/>
    <mergeCell ref="H30:H31"/>
    <mergeCell ref="H34:H35"/>
    <mergeCell ref="H48:H49"/>
    <mergeCell ref="H52:H53"/>
    <mergeCell ref="H56:H57"/>
    <mergeCell ref="H60:H61"/>
    <mergeCell ref="H64:H65"/>
    <mergeCell ref="H66:H67"/>
    <mergeCell ref="H74:H75"/>
    <mergeCell ref="H80:H81"/>
    <mergeCell ref="H84:H85"/>
    <mergeCell ref="H91:H92"/>
    <mergeCell ref="H95:H96"/>
    <mergeCell ref="H99:H100"/>
    <mergeCell ref="H107:H108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zoomScale="85" zoomScaleNormal="85" workbookViewId="0">
      <pane ySplit="2" topLeftCell="A12" activePane="bottomLeft" state="frozen"/>
      <selection/>
      <selection pane="bottomLeft" activeCell="M27" sqref="M27"/>
    </sheetView>
  </sheetViews>
  <sheetFormatPr defaultColWidth="8.72727272727273" defaultRowHeight="15" customHeight="1"/>
  <cols>
    <col min="1" max="1" width="14.9090909090909" style="51" customWidth="1"/>
    <col min="2" max="2" width="14.9090909090909" style="52" customWidth="1"/>
    <col min="3" max="3" width="14.5454545454545" style="51" customWidth="1"/>
    <col min="4" max="4" width="15.1818181818182" style="51" customWidth="1"/>
    <col min="5" max="5" width="36.7272727272727" style="51" customWidth="1"/>
    <col min="6" max="6" width="55.5454545454545" style="51" customWidth="1"/>
    <col min="7" max="8" width="11" style="51" customWidth="1"/>
    <col min="9" max="9" width="14.9090909090909" style="53" customWidth="1"/>
    <col min="10" max="16384" width="8.72727272727273" style="51"/>
  </cols>
  <sheetData>
    <row r="1" customHeight="1" spans="1:9">
      <c r="A1" s="54" t="s">
        <v>105</v>
      </c>
      <c r="B1" s="55"/>
      <c r="C1" s="55"/>
      <c r="D1" s="55"/>
      <c r="E1" s="55"/>
      <c r="F1" s="55"/>
      <c r="G1" s="55"/>
      <c r="H1" s="55"/>
      <c r="I1" s="56"/>
    </row>
    <row r="2" customHeight="1" spans="1:9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106</v>
      </c>
      <c r="H2" s="11" t="s">
        <v>8</v>
      </c>
      <c r="I2" s="11" t="s">
        <v>107</v>
      </c>
    </row>
    <row r="3" customHeight="1" spans="1:9">
      <c r="A3" s="19">
        <v>45847</v>
      </c>
      <c r="B3" s="27">
        <v>45861</v>
      </c>
      <c r="C3" s="21" t="s">
        <v>108</v>
      </c>
      <c r="D3" s="57" t="s">
        <v>109</v>
      </c>
      <c r="E3" s="16" t="s">
        <v>110</v>
      </c>
      <c r="F3" s="16" t="s">
        <v>12</v>
      </c>
      <c r="G3" s="17">
        <v>12000</v>
      </c>
      <c r="H3" s="58">
        <v>0.04</v>
      </c>
      <c r="I3" s="59">
        <f>G3*H3</f>
        <v>480</v>
      </c>
    </row>
    <row r="4" customHeight="1" spans="1:9">
      <c r="A4" s="19"/>
      <c r="B4" s="36"/>
      <c r="C4" s="20"/>
      <c r="D4" s="25"/>
      <c r="E4" s="16"/>
      <c r="F4" s="17" t="s">
        <v>13</v>
      </c>
      <c r="G4" s="17">
        <v>12000</v>
      </c>
      <c r="H4" s="58"/>
      <c r="I4" s="60"/>
    </row>
    <row r="5" customHeight="1" spans="1:9">
      <c r="A5" s="19"/>
      <c r="B5" s="19">
        <v>45850</v>
      </c>
      <c r="C5" s="20"/>
      <c r="D5" s="25"/>
      <c r="E5" s="16"/>
      <c r="F5" s="17" t="s">
        <v>31</v>
      </c>
      <c r="G5" s="17">
        <f>12000*4</f>
        <v>48000</v>
      </c>
      <c r="H5" s="61">
        <v>0.0065</v>
      </c>
      <c r="I5" s="58">
        <f t="shared" ref="I5:I10" si="0">G5*H5</f>
        <v>312</v>
      </c>
    </row>
    <row r="6" customHeight="1" spans="1:9">
      <c r="A6" s="19"/>
      <c r="B6" s="19">
        <v>45850</v>
      </c>
      <c r="C6" s="20"/>
      <c r="D6" s="25"/>
      <c r="E6" s="16"/>
      <c r="F6" s="16" t="s">
        <v>64</v>
      </c>
      <c r="G6" s="17">
        <v>7000</v>
      </c>
      <c r="H6" s="58">
        <v>0.16</v>
      </c>
      <c r="I6" s="58">
        <f t="shared" si="0"/>
        <v>1120</v>
      </c>
    </row>
    <row r="7" customHeight="1" spans="1:9">
      <c r="A7" s="62">
        <v>45856</v>
      </c>
      <c r="B7" s="62">
        <v>45859</v>
      </c>
      <c r="C7" s="16">
        <v>82554</v>
      </c>
      <c r="D7" s="25" t="s">
        <v>10</v>
      </c>
      <c r="E7" s="16" t="s">
        <v>11</v>
      </c>
      <c r="F7" s="17" t="s">
        <v>31</v>
      </c>
      <c r="G7" s="17">
        <f>5000*4</f>
        <v>20000</v>
      </c>
      <c r="H7" s="61">
        <v>0.0065</v>
      </c>
      <c r="I7" s="58">
        <f t="shared" si="0"/>
        <v>130</v>
      </c>
    </row>
    <row r="8" customHeight="1" spans="1:9">
      <c r="A8" s="62"/>
      <c r="B8" s="62">
        <v>45862</v>
      </c>
      <c r="C8" s="17"/>
      <c r="D8" s="25"/>
      <c r="E8" s="16"/>
      <c r="F8" s="17" t="s">
        <v>111</v>
      </c>
      <c r="G8" s="17">
        <v>200</v>
      </c>
      <c r="H8" s="61">
        <v>0.0065</v>
      </c>
      <c r="I8" s="58">
        <f t="shared" si="0"/>
        <v>1.3</v>
      </c>
    </row>
    <row r="9" customHeight="1" spans="1:9">
      <c r="A9" s="62"/>
      <c r="B9" s="62">
        <v>45858</v>
      </c>
      <c r="C9" s="17"/>
      <c r="D9" s="25"/>
      <c r="E9" s="16"/>
      <c r="F9" s="16" t="s">
        <v>56</v>
      </c>
      <c r="G9" s="17">
        <v>5000</v>
      </c>
      <c r="H9" s="58">
        <v>0.17</v>
      </c>
      <c r="I9" s="58">
        <f t="shared" si="0"/>
        <v>850</v>
      </c>
    </row>
    <row r="10" customHeight="1" spans="1:9">
      <c r="A10" s="19">
        <v>45855</v>
      </c>
      <c r="B10" s="63">
        <v>45891</v>
      </c>
      <c r="C10" s="64" t="s">
        <v>14</v>
      </c>
      <c r="D10" s="65" t="s">
        <v>15</v>
      </c>
      <c r="E10" s="16" t="s">
        <v>16</v>
      </c>
      <c r="F10" s="16" t="s">
        <v>12</v>
      </c>
      <c r="G10" s="17">
        <v>17000</v>
      </c>
      <c r="H10" s="66">
        <v>0.05</v>
      </c>
      <c r="I10" s="67">
        <f t="shared" si="0"/>
        <v>850</v>
      </c>
    </row>
    <row r="11" customHeight="1" spans="1:9">
      <c r="A11" s="19"/>
      <c r="B11" s="63"/>
      <c r="C11" s="68"/>
      <c r="D11" s="65"/>
      <c r="E11" s="16"/>
      <c r="F11" s="17" t="s">
        <v>13</v>
      </c>
      <c r="G11" s="17">
        <v>17000</v>
      </c>
      <c r="H11" s="69"/>
      <c r="I11" s="67">
        <v>0</v>
      </c>
    </row>
    <row r="12" customHeight="1" spans="1:9">
      <c r="A12" s="19"/>
      <c r="B12" s="63">
        <v>45882</v>
      </c>
      <c r="C12" s="68"/>
      <c r="D12" s="65"/>
      <c r="E12" s="16"/>
      <c r="F12" s="17" t="s">
        <v>17</v>
      </c>
      <c r="G12" s="17">
        <f>17000*5</f>
        <v>85000</v>
      </c>
      <c r="H12" s="61">
        <v>0.0072</v>
      </c>
      <c r="I12" s="67">
        <f>G12*H12</f>
        <v>612</v>
      </c>
    </row>
    <row r="13" customHeight="1" spans="1:9">
      <c r="A13" s="19">
        <v>45855</v>
      </c>
      <c r="B13" s="63">
        <v>45884</v>
      </c>
      <c r="C13" s="64">
        <v>86168</v>
      </c>
      <c r="D13" s="65" t="s">
        <v>20</v>
      </c>
      <c r="E13" s="16" t="s">
        <v>21</v>
      </c>
      <c r="F13" s="16" t="s">
        <v>12</v>
      </c>
      <c r="G13" s="17">
        <v>8000</v>
      </c>
      <c r="H13" s="70">
        <v>0.05</v>
      </c>
      <c r="I13" s="71">
        <f>G13*H13</f>
        <v>400</v>
      </c>
    </row>
    <row r="14" customHeight="1" spans="1:9">
      <c r="A14" s="19"/>
      <c r="B14" s="63"/>
      <c r="C14" s="68"/>
      <c r="D14" s="65"/>
      <c r="E14" s="16"/>
      <c r="F14" s="17" t="s">
        <v>13</v>
      </c>
      <c r="G14" s="17">
        <v>8000</v>
      </c>
      <c r="H14" s="72"/>
      <c r="I14" s="71">
        <v>0</v>
      </c>
    </row>
    <row r="15" customHeight="1" spans="1:9">
      <c r="A15" s="19"/>
      <c r="B15" s="63">
        <v>45874</v>
      </c>
      <c r="C15" s="68"/>
      <c r="D15" s="65"/>
      <c r="E15" s="16"/>
      <c r="F15" s="17" t="s">
        <v>17</v>
      </c>
      <c r="G15" s="17">
        <f>27000*5</f>
        <v>135000</v>
      </c>
      <c r="H15" s="61">
        <v>0.0072</v>
      </c>
      <c r="I15" s="67">
        <f t="shared" ref="I15:I20" si="1">G15*H15</f>
        <v>972</v>
      </c>
    </row>
    <row r="16" customHeight="1" spans="1:9">
      <c r="A16" s="19">
        <v>45862</v>
      </c>
      <c r="B16" s="27">
        <v>45869</v>
      </c>
      <c r="C16" s="21" t="s">
        <v>23</v>
      </c>
      <c r="D16" s="57" t="s">
        <v>24</v>
      </c>
      <c r="E16" s="16" t="s">
        <v>25</v>
      </c>
      <c r="F16" s="16" t="s">
        <v>12</v>
      </c>
      <c r="G16" s="17">
        <v>6000</v>
      </c>
      <c r="H16" s="58">
        <v>0.03</v>
      </c>
      <c r="I16" s="67">
        <f t="shared" si="1"/>
        <v>180</v>
      </c>
    </row>
    <row r="17" customHeight="1" spans="1:9">
      <c r="A17" s="19"/>
      <c r="B17" s="31">
        <v>45896</v>
      </c>
      <c r="C17" s="20"/>
      <c r="D17" s="25"/>
      <c r="E17" s="16"/>
      <c r="F17" s="16" t="s">
        <v>112</v>
      </c>
      <c r="G17" s="17">
        <v>283</v>
      </c>
      <c r="H17" s="58">
        <v>0.17</v>
      </c>
      <c r="I17" s="67">
        <f t="shared" si="1"/>
        <v>48.11</v>
      </c>
    </row>
    <row r="18" customHeight="1" spans="1:9">
      <c r="A18" s="19"/>
      <c r="B18" s="31">
        <v>45868</v>
      </c>
      <c r="C18" s="20"/>
      <c r="D18" s="25"/>
      <c r="E18" s="16"/>
      <c r="F18" s="17" t="s">
        <v>113</v>
      </c>
      <c r="G18" s="17">
        <v>16300</v>
      </c>
      <c r="H18" s="58">
        <v>0.0065</v>
      </c>
      <c r="I18" s="67">
        <f t="shared" si="1"/>
        <v>105.95</v>
      </c>
    </row>
    <row r="19" ht="35" customHeight="1" spans="1:9">
      <c r="A19" s="19">
        <v>45862</v>
      </c>
      <c r="B19" s="27">
        <v>45866</v>
      </c>
      <c r="C19" s="21">
        <v>85196</v>
      </c>
      <c r="D19" s="57" t="s">
        <v>114</v>
      </c>
      <c r="E19" s="16" t="s">
        <v>115</v>
      </c>
      <c r="F19" s="16" t="s">
        <v>116</v>
      </c>
      <c r="G19" s="17">
        <v>950</v>
      </c>
      <c r="H19" s="58">
        <v>0.04</v>
      </c>
      <c r="I19" s="67">
        <f t="shared" si="1"/>
        <v>38</v>
      </c>
    </row>
    <row r="20" customHeight="1" spans="1:9">
      <c r="A20" s="19">
        <v>45866</v>
      </c>
      <c r="B20" s="63">
        <v>45884</v>
      </c>
      <c r="C20" s="64">
        <v>86598</v>
      </c>
      <c r="D20" s="65" t="s">
        <v>26</v>
      </c>
      <c r="E20" s="16" t="s">
        <v>27</v>
      </c>
      <c r="F20" s="16" t="s">
        <v>12</v>
      </c>
      <c r="G20" s="17">
        <v>2000</v>
      </c>
      <c r="H20" s="70">
        <v>0.05</v>
      </c>
      <c r="I20" s="71">
        <f t="shared" si="1"/>
        <v>100</v>
      </c>
    </row>
    <row r="21" customHeight="1" spans="1:9">
      <c r="A21" s="19"/>
      <c r="B21" s="63"/>
      <c r="C21" s="68"/>
      <c r="D21" s="65"/>
      <c r="E21" s="16"/>
      <c r="F21" s="17" t="s">
        <v>13</v>
      </c>
      <c r="G21" s="17">
        <v>2000</v>
      </c>
      <c r="H21" s="72"/>
      <c r="I21" s="71">
        <v>0</v>
      </c>
    </row>
    <row r="22" customHeight="1" spans="1:9">
      <c r="A22" s="19"/>
      <c r="B22" s="63">
        <v>45875</v>
      </c>
      <c r="C22" s="68"/>
      <c r="D22" s="65"/>
      <c r="E22" s="16"/>
      <c r="F22" s="17" t="s">
        <v>40</v>
      </c>
      <c r="G22" s="17">
        <f>2000*6</f>
        <v>12000</v>
      </c>
      <c r="H22" s="61">
        <v>0.0072</v>
      </c>
      <c r="I22" s="67">
        <f t="shared" ref="I22:I30" si="2">G22*H22</f>
        <v>86.4</v>
      </c>
    </row>
    <row r="23" ht="41" customHeight="1" spans="1:9">
      <c r="A23" s="19">
        <v>45868</v>
      </c>
      <c r="B23" s="19">
        <v>45868</v>
      </c>
      <c r="C23" s="16"/>
      <c r="D23" s="57" t="s">
        <v>117</v>
      </c>
      <c r="E23" s="16" t="s">
        <v>118</v>
      </c>
      <c r="F23" s="16" t="s">
        <v>33</v>
      </c>
      <c r="G23" s="17">
        <v>2050</v>
      </c>
      <c r="H23" s="67">
        <v>0.17</v>
      </c>
      <c r="I23" s="67">
        <f t="shared" si="2"/>
        <v>348.5</v>
      </c>
    </row>
    <row r="24" ht="51" customHeight="1" spans="1:9">
      <c r="A24" s="19">
        <v>45871</v>
      </c>
      <c r="B24" s="19">
        <v>45872</v>
      </c>
      <c r="C24" s="21" t="s">
        <v>108</v>
      </c>
      <c r="D24" s="57" t="s">
        <v>119</v>
      </c>
      <c r="E24" s="16" t="s">
        <v>120</v>
      </c>
      <c r="F24" s="16" t="s">
        <v>64</v>
      </c>
      <c r="G24" s="17">
        <v>934</v>
      </c>
      <c r="H24" s="67">
        <v>0.16</v>
      </c>
      <c r="I24" s="67">
        <f t="shared" si="2"/>
        <v>149.44</v>
      </c>
    </row>
    <row r="25" customHeight="1" spans="1:9">
      <c r="A25" s="24">
        <v>45871</v>
      </c>
      <c r="B25" s="24">
        <v>45879</v>
      </c>
      <c r="C25" s="16" t="s">
        <v>121</v>
      </c>
      <c r="D25" s="57" t="s">
        <v>122</v>
      </c>
      <c r="E25" s="16" t="s">
        <v>123</v>
      </c>
      <c r="F25" s="16" t="s">
        <v>12</v>
      </c>
      <c r="G25" s="17">
        <v>9600</v>
      </c>
      <c r="H25" s="59">
        <v>0.03</v>
      </c>
      <c r="I25" s="67">
        <f t="shared" si="2"/>
        <v>288</v>
      </c>
    </row>
    <row r="26" customHeight="1" spans="1:9">
      <c r="A26" s="24"/>
      <c r="B26" s="24"/>
      <c r="C26" s="16"/>
      <c r="D26" s="57"/>
      <c r="E26" s="16"/>
      <c r="F26" s="17" t="s">
        <v>13</v>
      </c>
      <c r="G26" s="17">
        <v>9600</v>
      </c>
      <c r="H26" s="58">
        <v>0.01</v>
      </c>
      <c r="I26" s="67">
        <f t="shared" si="2"/>
        <v>96</v>
      </c>
    </row>
    <row r="27" customHeight="1" spans="1:9">
      <c r="A27" s="24"/>
      <c r="B27" s="24">
        <v>45874</v>
      </c>
      <c r="C27" s="16"/>
      <c r="D27" s="57"/>
      <c r="E27" s="16"/>
      <c r="F27" s="17" t="s">
        <v>31</v>
      </c>
      <c r="G27" s="17">
        <f>9600*4</f>
        <v>38400</v>
      </c>
      <c r="H27" s="58">
        <v>0.038</v>
      </c>
      <c r="I27" s="67">
        <f t="shared" si="2"/>
        <v>1459.2</v>
      </c>
    </row>
    <row r="28" customHeight="1" spans="1:9">
      <c r="A28" s="24"/>
      <c r="B28" s="24"/>
      <c r="C28" s="16"/>
      <c r="D28" s="57"/>
      <c r="E28" s="16"/>
      <c r="F28" s="17" t="s">
        <v>32</v>
      </c>
      <c r="G28" s="17">
        <v>9600</v>
      </c>
      <c r="H28" s="58">
        <v>0.025</v>
      </c>
      <c r="I28" s="67">
        <f t="shared" si="2"/>
        <v>240</v>
      </c>
    </row>
    <row r="29" customHeight="1" spans="1:9">
      <c r="A29" s="24"/>
      <c r="B29" s="73">
        <v>45872</v>
      </c>
      <c r="C29" s="16"/>
      <c r="D29" s="57"/>
      <c r="E29" s="16"/>
      <c r="F29" s="16" t="s">
        <v>33</v>
      </c>
      <c r="G29" s="17">
        <v>12000</v>
      </c>
      <c r="H29" s="58">
        <v>0.17</v>
      </c>
      <c r="I29" s="67">
        <f t="shared" si="2"/>
        <v>2040</v>
      </c>
    </row>
    <row r="30" customHeight="1" spans="1:9">
      <c r="A30" s="19">
        <v>45877</v>
      </c>
      <c r="B30" s="63">
        <v>45887</v>
      </c>
      <c r="C30" s="21">
        <v>86598</v>
      </c>
      <c r="D30" s="65" t="s">
        <v>124</v>
      </c>
      <c r="E30" s="16" t="s">
        <v>125</v>
      </c>
      <c r="F30" s="16" t="s">
        <v>12</v>
      </c>
      <c r="G30" s="17">
        <v>1493</v>
      </c>
      <c r="H30" s="70">
        <v>0.05</v>
      </c>
      <c r="I30" s="71">
        <f t="shared" si="2"/>
        <v>74.65</v>
      </c>
    </row>
    <row r="31" customHeight="1" spans="1:9">
      <c r="A31" s="19"/>
      <c r="B31" s="63"/>
      <c r="C31" s="21"/>
      <c r="D31" s="65"/>
      <c r="E31" s="16"/>
      <c r="F31" s="17" t="s">
        <v>13</v>
      </c>
      <c r="G31" s="17">
        <v>1493</v>
      </c>
      <c r="H31" s="72"/>
      <c r="I31" s="71">
        <v>0</v>
      </c>
    </row>
    <row r="32" customHeight="1" spans="1:9">
      <c r="A32" s="19"/>
      <c r="B32" s="63">
        <v>45882</v>
      </c>
      <c r="C32" s="21"/>
      <c r="D32" s="65"/>
      <c r="E32" s="16"/>
      <c r="F32" s="17" t="s">
        <v>126</v>
      </c>
      <c r="G32" s="17">
        <f>1390*5</f>
        <v>6950</v>
      </c>
      <c r="H32" s="61">
        <v>0.0072</v>
      </c>
      <c r="I32" s="67">
        <f>G32*H32</f>
        <v>50.04</v>
      </c>
    </row>
    <row r="33" customHeight="1" spans="1:9">
      <c r="A33" s="19"/>
      <c r="B33" s="63"/>
      <c r="C33" s="21"/>
      <c r="D33" s="65"/>
      <c r="E33" s="16"/>
      <c r="F33" s="17" t="s">
        <v>127</v>
      </c>
      <c r="G33" s="17">
        <f>103*6</f>
        <v>618</v>
      </c>
      <c r="H33" s="61">
        <v>0.0072</v>
      </c>
      <c r="I33" s="67">
        <f>G33*H33</f>
        <v>4.4496</v>
      </c>
    </row>
    <row r="34" customHeight="1" spans="1:9">
      <c r="A34" s="19"/>
      <c r="B34" s="19">
        <v>45880</v>
      </c>
      <c r="C34" s="21"/>
      <c r="D34" s="65"/>
      <c r="E34" s="16"/>
      <c r="F34" s="16" t="s">
        <v>22</v>
      </c>
      <c r="G34" s="17">
        <v>1493</v>
      </c>
      <c r="H34" s="71">
        <v>0.15</v>
      </c>
      <c r="I34" s="71">
        <f>G34*H34</f>
        <v>223.95</v>
      </c>
    </row>
    <row r="35" ht="42" customHeight="1" spans="1:9">
      <c r="A35" s="19">
        <v>45877</v>
      </c>
      <c r="B35" s="19">
        <v>45881</v>
      </c>
      <c r="C35" s="74"/>
      <c r="D35" s="57" t="s">
        <v>128</v>
      </c>
      <c r="E35" s="16" t="s">
        <v>129</v>
      </c>
      <c r="F35" s="16" t="s">
        <v>64</v>
      </c>
      <c r="G35" s="17">
        <v>320</v>
      </c>
      <c r="H35" s="71">
        <v>0.16</v>
      </c>
      <c r="I35" s="71">
        <f>G35*H35</f>
        <v>51.2</v>
      </c>
    </row>
    <row r="36" customHeight="1" spans="1:9">
      <c r="I36" s="53">
        <f>SUM(I3:I35)</f>
        <v>11311.1896</v>
      </c>
    </row>
  </sheetData>
  <autoFilter xmlns:etc="http://www.wps.cn/officeDocument/2017/etCustomData" ref="B1:I36" etc:filterBottomFollowUsedRange="0">
    <extLst/>
  </autoFilter>
  <mergeCells count="46">
    <mergeCell ref="A1:I1"/>
    <mergeCell ref="A3:A6"/>
    <mergeCell ref="A7:A9"/>
    <mergeCell ref="A10:A12"/>
    <mergeCell ref="A13:A15"/>
    <mergeCell ref="A16:A18"/>
    <mergeCell ref="A20:A22"/>
    <mergeCell ref="A25:A29"/>
    <mergeCell ref="A30:A34"/>
    <mergeCell ref="B3:B4"/>
    <mergeCell ref="B10:B11"/>
    <mergeCell ref="B13:B14"/>
    <mergeCell ref="B20:B21"/>
    <mergeCell ref="B25:B26"/>
    <mergeCell ref="B27:B28"/>
    <mergeCell ref="B30:B31"/>
    <mergeCell ref="C3:C6"/>
    <mergeCell ref="C7:C9"/>
    <mergeCell ref="C10:C12"/>
    <mergeCell ref="C13:C15"/>
    <mergeCell ref="C16:C18"/>
    <mergeCell ref="C20:C22"/>
    <mergeCell ref="C25:C29"/>
    <mergeCell ref="C30:C34"/>
    <mergeCell ref="D3:D6"/>
    <mergeCell ref="D7:D9"/>
    <mergeCell ref="D10:D12"/>
    <mergeCell ref="D13:D15"/>
    <mergeCell ref="D16:D18"/>
    <mergeCell ref="D20:D22"/>
    <mergeCell ref="D25:D29"/>
    <mergeCell ref="D30:D34"/>
    <mergeCell ref="E3:E6"/>
    <mergeCell ref="E7:E9"/>
    <mergeCell ref="E10:E12"/>
    <mergeCell ref="E13:E15"/>
    <mergeCell ref="E16:E18"/>
    <mergeCell ref="E20:E22"/>
    <mergeCell ref="E25:E29"/>
    <mergeCell ref="E30:E34"/>
    <mergeCell ref="H3:H4"/>
    <mergeCell ref="H10:H11"/>
    <mergeCell ref="H13:H14"/>
    <mergeCell ref="H20:H21"/>
    <mergeCell ref="H30:H31"/>
    <mergeCell ref="I3:I4"/>
  </mergeCells>
  <pageMargins left="0.75" right="0.75" top="1" bottom="1" header="0.5" footer="0.5"/>
  <pageSetup paperSize="9" scale="4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zoomScale="85" zoomScaleNormal="85" workbookViewId="0">
      <pane ySplit="2" topLeftCell="A13" activePane="bottomLeft" state="frozen"/>
      <selection/>
      <selection pane="bottomLeft" activeCell="C35" sqref="C35"/>
    </sheetView>
  </sheetViews>
  <sheetFormatPr defaultColWidth="8.72727272727273" defaultRowHeight="23" customHeight="1"/>
  <cols>
    <col min="1" max="2" width="20.3636363636364" style="1" customWidth="1"/>
    <col min="3" max="3" width="13.9090909090909" style="1" customWidth="1"/>
    <col min="4" max="4" width="20.3636363636364" style="1" customWidth="1"/>
    <col min="5" max="5" width="33.2363636363636" style="1" customWidth="1"/>
    <col min="6" max="6" width="46.8181818181818" style="1" customWidth="1"/>
    <col min="7" max="8" width="20.3636363636364" style="1" customWidth="1"/>
    <col min="9" max="9" width="20.3636363636364" style="2" customWidth="1"/>
    <col min="10" max="16384" width="8.72727272727273" style="1"/>
  </cols>
  <sheetData>
    <row r="1" customHeight="1" spans="1:9">
      <c r="A1" s="3" t="s">
        <v>130</v>
      </c>
      <c r="B1" s="4"/>
      <c r="C1" s="4"/>
      <c r="D1" s="5"/>
      <c r="E1" s="4"/>
      <c r="F1" s="4"/>
      <c r="G1" s="4"/>
      <c r="H1" s="4"/>
      <c r="I1" s="6"/>
    </row>
    <row r="2" customHeight="1" spans="1:9">
      <c r="A2" s="7" t="s">
        <v>1</v>
      </c>
      <c r="B2" s="7" t="s">
        <v>131</v>
      </c>
      <c r="C2" s="8" t="s">
        <v>3</v>
      </c>
      <c r="D2" s="7" t="s">
        <v>4</v>
      </c>
      <c r="E2" s="7" t="s">
        <v>5</v>
      </c>
      <c r="F2" s="9" t="s">
        <v>6</v>
      </c>
      <c r="G2" s="10" t="s">
        <v>106</v>
      </c>
      <c r="H2" s="11" t="s">
        <v>8</v>
      </c>
      <c r="I2" s="11" t="s">
        <v>9</v>
      </c>
    </row>
    <row r="3" customHeight="1" spans="1:9">
      <c r="A3" s="12">
        <v>45477</v>
      </c>
      <c r="B3" s="13" t="s">
        <v>132</v>
      </c>
      <c r="C3" s="14">
        <v>58147</v>
      </c>
      <c r="D3" s="15" t="s">
        <v>133</v>
      </c>
      <c r="E3" s="16" t="s">
        <v>134</v>
      </c>
      <c r="F3" s="16" t="s">
        <v>47</v>
      </c>
      <c r="G3" s="17">
        <v>2900</v>
      </c>
      <c r="H3" s="17">
        <v>0.35</v>
      </c>
      <c r="I3" s="18">
        <f>G4*H3</f>
        <v>1015</v>
      </c>
    </row>
    <row r="4" customHeight="1" spans="1:9">
      <c r="A4" s="12"/>
      <c r="B4" s="13"/>
      <c r="C4" s="13"/>
      <c r="D4" s="15"/>
      <c r="E4" s="16"/>
      <c r="F4" s="17" t="s">
        <v>13</v>
      </c>
      <c r="G4" s="17">
        <v>2900</v>
      </c>
      <c r="H4" s="17"/>
      <c r="I4" s="18"/>
    </row>
    <row r="5" customHeight="1" spans="1:9">
      <c r="A5" s="12"/>
      <c r="B5" s="13"/>
      <c r="C5" s="13"/>
      <c r="D5" s="15"/>
      <c r="E5" s="16"/>
      <c r="F5" s="17" t="s">
        <v>135</v>
      </c>
      <c r="G5" s="17">
        <f>1600*4</f>
        <v>6400</v>
      </c>
      <c r="H5" s="17">
        <v>0.042</v>
      </c>
      <c r="I5" s="18">
        <f t="shared" ref="I5:I22" si="0">G5*H5</f>
        <v>268.8</v>
      </c>
    </row>
    <row r="6" customHeight="1" spans="1:9">
      <c r="A6" s="12"/>
      <c r="B6" s="13"/>
      <c r="C6" s="13"/>
      <c r="D6" s="15"/>
      <c r="E6" s="16"/>
      <c r="F6" s="17" t="s">
        <v>136</v>
      </c>
      <c r="G6" s="17">
        <f>1300*5</f>
        <v>6500</v>
      </c>
      <c r="H6" s="17">
        <v>0.042</v>
      </c>
      <c r="I6" s="18">
        <f t="shared" si="0"/>
        <v>273</v>
      </c>
    </row>
    <row r="7" customHeight="1" spans="1:9">
      <c r="A7" s="12"/>
      <c r="B7" s="13"/>
      <c r="C7" s="13"/>
      <c r="D7" s="15"/>
      <c r="E7" s="16"/>
      <c r="F7" s="16" t="s">
        <v>137</v>
      </c>
      <c r="G7" s="17">
        <v>2900</v>
      </c>
      <c r="H7" s="17">
        <v>0.095</v>
      </c>
      <c r="I7" s="18">
        <f t="shared" si="0"/>
        <v>275.5</v>
      </c>
    </row>
    <row r="8" customHeight="1" spans="1:9">
      <c r="A8" s="19">
        <v>45478</v>
      </c>
      <c r="B8" s="20" t="s">
        <v>138</v>
      </c>
      <c r="C8" s="20"/>
      <c r="D8" s="15" t="s">
        <v>139</v>
      </c>
      <c r="E8" s="16" t="s">
        <v>140</v>
      </c>
      <c r="F8" s="16" t="s">
        <v>141</v>
      </c>
      <c r="G8" s="17">
        <v>20000</v>
      </c>
      <c r="H8" s="17">
        <v>0.2</v>
      </c>
      <c r="I8" s="18">
        <f t="shared" si="0"/>
        <v>4000</v>
      </c>
    </row>
    <row r="9" customHeight="1" spans="1:9">
      <c r="A9" s="19"/>
      <c r="B9" s="20"/>
      <c r="C9" s="20"/>
      <c r="D9" s="13"/>
      <c r="E9" s="16"/>
      <c r="F9" s="17" t="s">
        <v>142</v>
      </c>
      <c r="G9" s="17">
        <v>80000</v>
      </c>
      <c r="H9" s="17">
        <v>0.042</v>
      </c>
      <c r="I9" s="18">
        <f t="shared" si="0"/>
        <v>3360</v>
      </c>
    </row>
    <row r="10" customHeight="1" spans="1:9">
      <c r="A10" s="19"/>
      <c r="B10" s="20"/>
      <c r="C10" s="20"/>
      <c r="D10" s="13"/>
      <c r="E10" s="16"/>
      <c r="F10" s="16" t="s">
        <v>143</v>
      </c>
      <c r="G10" s="17">
        <v>20000</v>
      </c>
      <c r="H10" s="17">
        <v>0.2</v>
      </c>
      <c r="I10" s="18">
        <f t="shared" si="0"/>
        <v>4000</v>
      </c>
    </row>
    <row r="11" customHeight="1" spans="1:9">
      <c r="A11" s="19">
        <v>45483</v>
      </c>
      <c r="B11" s="20" t="s">
        <v>138</v>
      </c>
      <c r="C11" s="20"/>
      <c r="D11" s="15" t="s">
        <v>144</v>
      </c>
      <c r="E11" s="16" t="s">
        <v>145</v>
      </c>
      <c r="F11" s="21" t="s">
        <v>141</v>
      </c>
      <c r="G11" s="22">
        <v>20000</v>
      </c>
      <c r="H11" s="20">
        <v>0.35</v>
      </c>
      <c r="I11" s="23">
        <f t="shared" si="0"/>
        <v>7000</v>
      </c>
    </row>
    <row r="12" customHeight="1" spans="1:9">
      <c r="A12" s="19"/>
      <c r="B12" s="20"/>
      <c r="C12" s="20"/>
      <c r="D12" s="15"/>
      <c r="E12" s="16"/>
      <c r="F12" s="17" t="s">
        <v>13</v>
      </c>
      <c r="G12" s="17">
        <v>20000</v>
      </c>
      <c r="H12" s="20"/>
      <c r="I12" s="23">
        <f t="shared" si="0"/>
        <v>0</v>
      </c>
    </row>
    <row r="13" customHeight="1" spans="1:9">
      <c r="A13" s="19"/>
      <c r="B13" s="20"/>
      <c r="C13" s="20"/>
      <c r="D13" s="15"/>
      <c r="E13" s="16"/>
      <c r="F13" s="16" t="s">
        <v>146</v>
      </c>
      <c r="G13" s="17">
        <v>20000</v>
      </c>
      <c r="H13" s="17">
        <v>0.12</v>
      </c>
      <c r="I13" s="23">
        <f t="shared" si="0"/>
        <v>2400</v>
      </c>
    </row>
    <row r="14" customHeight="1" spans="1:9">
      <c r="A14" s="19"/>
      <c r="B14" s="20"/>
      <c r="C14" s="20"/>
      <c r="D14" s="15"/>
      <c r="E14" s="16"/>
      <c r="F14" s="20" t="s">
        <v>147</v>
      </c>
      <c r="G14" s="17">
        <f>20000*4</f>
        <v>80000</v>
      </c>
      <c r="H14" s="17">
        <v>0.042</v>
      </c>
      <c r="I14" s="23">
        <f t="shared" si="0"/>
        <v>3360</v>
      </c>
    </row>
    <row r="15" customHeight="1" spans="1:9">
      <c r="A15" s="19"/>
      <c r="B15" s="20"/>
      <c r="C15" s="20"/>
      <c r="D15" s="15"/>
      <c r="E15" s="16"/>
      <c r="F15" s="21" t="s">
        <v>143</v>
      </c>
      <c r="G15" s="22">
        <v>20000</v>
      </c>
      <c r="H15" s="20">
        <v>0.35</v>
      </c>
      <c r="I15" s="23">
        <f t="shared" si="0"/>
        <v>7000</v>
      </c>
    </row>
    <row r="16" customHeight="1" spans="1:9">
      <c r="A16" s="19"/>
      <c r="B16" s="20"/>
      <c r="C16" s="20"/>
      <c r="D16" s="15"/>
      <c r="E16" s="16"/>
      <c r="F16" s="17" t="s">
        <v>13</v>
      </c>
      <c r="G16" s="17">
        <v>20000</v>
      </c>
      <c r="H16" s="20"/>
      <c r="I16" s="23">
        <f t="shared" si="0"/>
        <v>0</v>
      </c>
    </row>
    <row r="17" customHeight="1" spans="1:10">
      <c r="A17" s="19"/>
      <c r="B17" s="20"/>
      <c r="C17" s="20"/>
      <c r="D17" s="15"/>
      <c r="E17" s="16"/>
      <c r="F17" s="17" t="s">
        <v>148</v>
      </c>
      <c r="G17" s="17">
        <f>20000*4</f>
        <v>80000</v>
      </c>
      <c r="H17" s="17">
        <v>0.042</v>
      </c>
      <c r="I17" s="23">
        <f t="shared" si="0"/>
        <v>3360</v>
      </c>
    </row>
    <row r="18" customHeight="1" spans="1:10">
      <c r="A18" s="24">
        <v>45498</v>
      </c>
      <c r="B18" s="17" t="s">
        <v>132</v>
      </c>
      <c r="C18" s="16">
        <v>59602</v>
      </c>
      <c r="D18" s="25" t="s">
        <v>149</v>
      </c>
      <c r="E18" s="16" t="s">
        <v>150</v>
      </c>
      <c r="F18" s="16" t="s">
        <v>47</v>
      </c>
      <c r="G18" s="17">
        <v>12000</v>
      </c>
      <c r="H18" s="17">
        <v>0.35</v>
      </c>
      <c r="I18" s="26">
        <f t="shared" si="0"/>
        <v>4200</v>
      </c>
    </row>
    <row r="19" customHeight="1" spans="1:10">
      <c r="A19" s="24"/>
      <c r="B19" s="17"/>
      <c r="C19" s="17"/>
      <c r="D19" s="25"/>
      <c r="E19" s="16"/>
      <c r="F19" s="17" t="s">
        <v>13</v>
      </c>
      <c r="G19" s="17">
        <v>12000</v>
      </c>
      <c r="H19" s="17"/>
      <c r="I19" s="26">
        <f t="shared" si="0"/>
        <v>0</v>
      </c>
    </row>
    <row r="20" customHeight="1" spans="1:10">
      <c r="A20" s="24"/>
      <c r="B20" s="17"/>
      <c r="C20" s="17"/>
      <c r="D20" s="25"/>
      <c r="E20" s="16"/>
      <c r="F20" s="17" t="s">
        <v>151</v>
      </c>
      <c r="G20" s="17">
        <f>12000*5</f>
        <v>60000</v>
      </c>
      <c r="H20" s="17">
        <v>0.042</v>
      </c>
      <c r="I20" s="26">
        <f t="shared" si="0"/>
        <v>2520</v>
      </c>
    </row>
    <row r="21" customHeight="1" spans="1:10">
      <c r="A21" s="24"/>
      <c r="B21" s="17"/>
      <c r="C21" s="17"/>
      <c r="D21" s="25"/>
      <c r="E21" s="16"/>
      <c r="F21" s="16" t="s">
        <v>137</v>
      </c>
      <c r="G21" s="17">
        <v>12000</v>
      </c>
      <c r="H21" s="17">
        <v>0.095</v>
      </c>
      <c r="I21" s="26">
        <f t="shared" si="0"/>
        <v>1140</v>
      </c>
      <c r="J21" s="1" t="s">
        <v>152</v>
      </c>
    </row>
    <row r="22" customHeight="1" spans="1:10">
      <c r="A22" s="12">
        <v>45502</v>
      </c>
      <c r="B22" s="13" t="s">
        <v>132</v>
      </c>
      <c r="C22" s="14">
        <v>58147</v>
      </c>
      <c r="D22" s="15" t="s">
        <v>153</v>
      </c>
      <c r="E22" s="16" t="s">
        <v>154</v>
      </c>
      <c r="F22" s="16" t="s">
        <v>47</v>
      </c>
      <c r="G22" s="17">
        <v>1448</v>
      </c>
      <c r="H22" s="17">
        <v>0.35</v>
      </c>
      <c r="I22" s="23">
        <f t="shared" si="0"/>
        <v>506.8</v>
      </c>
    </row>
    <row r="23" customHeight="1" spans="1:10">
      <c r="A23" s="12"/>
      <c r="B23" s="13"/>
      <c r="C23" s="13"/>
      <c r="D23" s="15"/>
      <c r="E23" s="16"/>
      <c r="F23" s="17" t="s">
        <v>13</v>
      </c>
      <c r="G23" s="17">
        <v>1448</v>
      </c>
      <c r="H23" s="17"/>
      <c r="I23" s="23">
        <v>0</v>
      </c>
    </row>
    <row r="24" customHeight="1" spans="1:10">
      <c r="A24" s="12"/>
      <c r="B24" s="13"/>
      <c r="C24" s="13"/>
      <c r="D24" s="15"/>
      <c r="E24" s="16"/>
      <c r="F24" s="17" t="s">
        <v>135</v>
      </c>
      <c r="G24" s="17">
        <f>848*4</f>
        <v>3392</v>
      </c>
      <c r="H24" s="17">
        <v>0.042</v>
      </c>
      <c r="I24" s="23">
        <f t="shared" ref="I24:I34" si="1">G24*H24</f>
        <v>142.464</v>
      </c>
    </row>
    <row r="25" customHeight="1" spans="1:10">
      <c r="A25" s="12"/>
      <c r="B25" s="13"/>
      <c r="C25" s="13"/>
      <c r="D25" s="15"/>
      <c r="E25" s="16"/>
      <c r="F25" s="17" t="s">
        <v>136</v>
      </c>
      <c r="G25" s="17">
        <f>600*5</f>
        <v>3000</v>
      </c>
      <c r="H25" s="17">
        <v>0.042</v>
      </c>
      <c r="I25" s="23">
        <f t="shared" si="1"/>
        <v>126</v>
      </c>
    </row>
    <row r="26" customHeight="1" spans="1:10">
      <c r="A26" s="12"/>
      <c r="B26" s="13"/>
      <c r="C26" s="13"/>
      <c r="D26" s="15"/>
      <c r="E26" s="16"/>
      <c r="F26" s="16" t="s">
        <v>137</v>
      </c>
      <c r="G26" s="17">
        <v>1448</v>
      </c>
      <c r="H26" s="17">
        <v>0.095</v>
      </c>
      <c r="I26" s="23">
        <f t="shared" si="1"/>
        <v>137.56</v>
      </c>
    </row>
    <row r="27" customHeight="1" spans="1:10">
      <c r="A27" s="27">
        <v>45511</v>
      </c>
      <c r="B27" s="28" t="s">
        <v>138</v>
      </c>
      <c r="C27" s="28"/>
      <c r="D27" s="29" t="s">
        <v>155</v>
      </c>
      <c r="E27" s="30" t="s">
        <v>156</v>
      </c>
      <c r="F27" s="21" t="s">
        <v>141</v>
      </c>
      <c r="G27" s="22">
        <v>16000</v>
      </c>
      <c r="H27" s="28">
        <v>0.35</v>
      </c>
      <c r="I27" s="18">
        <f t="shared" si="1"/>
        <v>5600</v>
      </c>
    </row>
    <row r="28" customHeight="1" spans="1:10">
      <c r="A28" s="31"/>
      <c r="B28" s="32"/>
      <c r="C28" s="32"/>
      <c r="D28" s="33"/>
      <c r="E28" s="34"/>
      <c r="F28" s="17" t="s">
        <v>13</v>
      </c>
      <c r="G28" s="17">
        <v>16000</v>
      </c>
      <c r="H28" s="35"/>
      <c r="I28" s="18">
        <f t="shared" si="1"/>
        <v>0</v>
      </c>
    </row>
    <row r="29" customHeight="1" spans="1:10">
      <c r="A29" s="31"/>
      <c r="B29" s="32"/>
      <c r="C29" s="32"/>
      <c r="D29" s="33"/>
      <c r="E29" s="34"/>
      <c r="F29" s="16" t="s">
        <v>157</v>
      </c>
      <c r="G29" s="17">
        <v>16000</v>
      </c>
      <c r="H29" s="17">
        <v>0.12</v>
      </c>
      <c r="I29" s="18">
        <f t="shared" si="1"/>
        <v>1920</v>
      </c>
    </row>
    <row r="30" customHeight="1" spans="1:10">
      <c r="A30" s="31"/>
      <c r="B30" s="32"/>
      <c r="C30" s="32"/>
      <c r="D30" s="33"/>
      <c r="E30" s="34"/>
      <c r="F30" s="20" t="s">
        <v>147</v>
      </c>
      <c r="G30" s="17">
        <f>16000*4</f>
        <v>64000</v>
      </c>
      <c r="H30" s="17">
        <v>0.042</v>
      </c>
      <c r="I30" s="18">
        <f t="shared" si="1"/>
        <v>2688</v>
      </c>
    </row>
    <row r="31" customHeight="1" spans="1:10">
      <c r="A31" s="31"/>
      <c r="B31" s="32"/>
      <c r="C31" s="32"/>
      <c r="D31" s="33"/>
      <c r="E31" s="34"/>
      <c r="F31" s="21" t="s">
        <v>143</v>
      </c>
      <c r="G31" s="22">
        <v>16000</v>
      </c>
      <c r="H31" s="28">
        <v>0.35</v>
      </c>
      <c r="I31" s="18">
        <f t="shared" si="1"/>
        <v>5600</v>
      </c>
    </row>
    <row r="32" customHeight="1" spans="1:10">
      <c r="A32" s="31"/>
      <c r="B32" s="32"/>
      <c r="C32" s="32"/>
      <c r="D32" s="33"/>
      <c r="E32" s="34"/>
      <c r="F32" s="17" t="s">
        <v>13</v>
      </c>
      <c r="G32" s="17">
        <v>16000</v>
      </c>
      <c r="H32" s="35"/>
      <c r="I32" s="18">
        <f t="shared" si="1"/>
        <v>0</v>
      </c>
    </row>
    <row r="33" customHeight="1" spans="1:10">
      <c r="A33" s="31"/>
      <c r="B33" s="32"/>
      <c r="C33" s="32"/>
      <c r="D33" s="33"/>
      <c r="E33" s="34"/>
      <c r="F33" s="17" t="s">
        <v>148</v>
      </c>
      <c r="G33" s="17">
        <f>16000*4</f>
        <v>64000</v>
      </c>
      <c r="H33" s="17">
        <v>0.042</v>
      </c>
      <c r="I33" s="18">
        <f t="shared" si="1"/>
        <v>2688</v>
      </c>
      <c r="J33" s="1" t="s">
        <v>158</v>
      </c>
    </row>
    <row r="34" customHeight="1" spans="1:10">
      <c r="A34" s="36"/>
      <c r="B34" s="35"/>
      <c r="C34" s="35"/>
      <c r="D34" s="37"/>
      <c r="E34" s="38"/>
      <c r="F34" s="16" t="s">
        <v>159</v>
      </c>
      <c r="G34" s="17">
        <v>32000</v>
      </c>
      <c r="H34" s="17">
        <v>0.137</v>
      </c>
      <c r="I34" s="18">
        <f t="shared" si="1"/>
        <v>4384</v>
      </c>
    </row>
    <row r="35" customHeight="1" spans="1:10">
      <c r="I35" s="39">
        <f>SUM(I3:I34)</f>
        <v>67965.124</v>
      </c>
    </row>
    <row r="38" hidden="1" customHeight="1" spans="1:10">
      <c r="A38" s="40" t="s">
        <v>160</v>
      </c>
      <c r="B38" s="40"/>
      <c r="C38" s="40"/>
      <c r="D38" s="40"/>
      <c r="E38" s="40"/>
      <c r="F38" s="40"/>
      <c r="G38" s="40"/>
      <c r="H38" s="40"/>
      <c r="I38" s="40"/>
      <c r="J38" s="40"/>
    </row>
    <row r="39" hidden="1" customHeight="1" spans="1:10">
      <c r="A39" s="41" t="s">
        <v>161</v>
      </c>
      <c r="B39" s="41" t="s">
        <v>162</v>
      </c>
      <c r="C39" s="41" t="s">
        <v>163</v>
      </c>
      <c r="D39" s="42" t="s">
        <v>164</v>
      </c>
      <c r="E39" s="41" t="s">
        <v>165</v>
      </c>
      <c r="F39" s="43" t="s">
        <v>166</v>
      </c>
      <c r="G39" s="41" t="s">
        <v>167</v>
      </c>
      <c r="H39" s="41" t="s">
        <v>168</v>
      </c>
      <c r="I39" s="42" t="s">
        <v>169</v>
      </c>
      <c r="J39" s="41" t="s">
        <v>170</v>
      </c>
    </row>
    <row r="40" hidden="1" customHeight="1" spans="1:10">
      <c r="A40" s="41"/>
      <c r="B40" s="41"/>
      <c r="C40" s="41"/>
      <c r="D40" s="44" t="s">
        <v>171</v>
      </c>
      <c r="E40" s="41"/>
      <c r="F40" s="45" t="s">
        <v>172</v>
      </c>
      <c r="G40" s="41"/>
      <c r="H40" s="41"/>
      <c r="I40" s="46" t="s">
        <v>173</v>
      </c>
      <c r="J40" s="41"/>
    </row>
    <row r="41" hidden="1" customHeight="1" spans="1:10">
      <c r="A41" s="47">
        <v>1</v>
      </c>
      <c r="B41" s="48">
        <v>45559</v>
      </c>
      <c r="C41" s="41" t="s">
        <v>174</v>
      </c>
      <c r="D41" s="41" t="s">
        <v>175</v>
      </c>
      <c r="E41" s="41" t="s">
        <v>176</v>
      </c>
      <c r="F41" s="41" t="s">
        <v>177</v>
      </c>
      <c r="G41" s="41" t="s">
        <v>178</v>
      </c>
      <c r="H41" s="41">
        <v>96000</v>
      </c>
      <c r="I41" s="49">
        <v>7860</v>
      </c>
      <c r="J41" s="41"/>
    </row>
    <row r="42" hidden="1" customHeight="1" spans="1:10">
      <c r="A42" s="41">
        <v>1</v>
      </c>
      <c r="B42" s="48">
        <v>45559</v>
      </c>
      <c r="C42" s="41" t="s">
        <v>174</v>
      </c>
      <c r="D42" s="41" t="s">
        <v>179</v>
      </c>
      <c r="E42" s="41" t="s">
        <v>176</v>
      </c>
      <c r="F42" s="41" t="s">
        <v>177</v>
      </c>
      <c r="G42" s="41" t="s">
        <v>178</v>
      </c>
      <c r="H42" s="41">
        <v>652336</v>
      </c>
      <c r="I42" s="49">
        <v>60105.13</v>
      </c>
      <c r="J42" s="50"/>
    </row>
  </sheetData>
  <autoFilter xmlns:etc="http://www.wps.cn/officeDocument/2017/etCustomData" ref="A1:I35" etc:filterBottomFollowUsedRange="0">
    <extLst/>
  </autoFilter>
  <mergeCells count="47">
    <mergeCell ref="A1:I1"/>
    <mergeCell ref="A38:J38"/>
    <mergeCell ref="A3:A7"/>
    <mergeCell ref="A8:A10"/>
    <mergeCell ref="A11:A17"/>
    <mergeCell ref="A18:A21"/>
    <mergeCell ref="A22:A26"/>
    <mergeCell ref="A27:A34"/>
    <mergeCell ref="A39:A40"/>
    <mergeCell ref="B3:B7"/>
    <mergeCell ref="B8:B10"/>
    <mergeCell ref="B11:B17"/>
    <mergeCell ref="B18:B21"/>
    <mergeCell ref="B22:B26"/>
    <mergeCell ref="B27:B34"/>
    <mergeCell ref="B39:B40"/>
    <mergeCell ref="C3:C7"/>
    <mergeCell ref="C8:C9"/>
    <mergeCell ref="C11:C17"/>
    <mergeCell ref="C18:C21"/>
    <mergeCell ref="C22:C26"/>
    <mergeCell ref="C27:C34"/>
    <mergeCell ref="C39:C40"/>
    <mergeCell ref="D3:D7"/>
    <mergeCell ref="D8:D10"/>
    <mergeCell ref="D11:D17"/>
    <mergeCell ref="D18:D21"/>
    <mergeCell ref="D22:D26"/>
    <mergeCell ref="D27:D34"/>
    <mergeCell ref="E3:E7"/>
    <mergeCell ref="E8:E10"/>
    <mergeCell ref="E11:E17"/>
    <mergeCell ref="E18:E21"/>
    <mergeCell ref="E22:E26"/>
    <mergeCell ref="E27:E34"/>
    <mergeCell ref="E39:E40"/>
    <mergeCell ref="G39:G40"/>
    <mergeCell ref="H3:H4"/>
    <mergeCell ref="H11:H12"/>
    <mergeCell ref="H15:H16"/>
    <mergeCell ref="H18:H19"/>
    <mergeCell ref="H22:H23"/>
    <mergeCell ref="H27:H28"/>
    <mergeCell ref="H31:H32"/>
    <mergeCell ref="H39:H40"/>
    <mergeCell ref="I3:I4"/>
    <mergeCell ref="J39:J4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国内做货-人民币</vt:lpstr>
      <vt:lpstr>国外做货-美金</vt:lpstr>
      <vt:lpstr>产地国内8月-已开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许琴</cp:lastModifiedBy>
  <dcterms:created xsi:type="dcterms:W3CDTF">2017-08-21T10:11:00Z</dcterms:created>
  <dcterms:modified xsi:type="dcterms:W3CDTF">2025-12-17T06:38:29Z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213663926A4F49FA831613D7D0AFBCBA_13</vt:lpwstr>
  </property>
</Properties>
</file>