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'国内做货-人民币'!$B$1:$I$230</definedName>
    <definedName name="_xlnm._FilterDatabase" localSheetId="1" hidden="1">'国外做货-美金'!$B$1:$I$23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<sst xmlns="http://schemas.openxmlformats.org/spreadsheetml/2006/main" count="525" uniqueCount="247">
  <si>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</si>
  <si>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</si>
  <si>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</si>
  <si>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</si>
  <si>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</si>
  <si>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</si>
  <si>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</si>
  <si>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</si>
  <si>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</si>
  <si>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</si>
  <si>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87464/87492</t>
  </si>
  <si>
    <t>RRNBSK707
工厂：星之浩</t>
  </si>
  <si>
    <t>8816-707-800/889  LOLO
Made in China 女上装</t>
  </si>
  <si>
    <t>白色吊牌HPBCRFI001-60*95mm-RFID LOGO</t>
  </si>
  <si>
    <t>黑色 吊绳 MRBCGEN004-320*1.5mm</t>
  </si>
  <si>
    <t>白色缎带洗标CLBCGEN003*5页-60*25mm（加页码）</t>
  </si>
  <si>
    <t>白色RFID织标WLBCRFI013-65*20mm(XL码)</t>
  </si>
  <si>
    <t>RRNBSK708</t>
  </si>
  <si>
    <t>6607-741-700  CETRO 
Made in Cambodia  女上装外套
加单14</t>
  </si>
  <si>
    <t>白色缎带洗标CLBCGEN003*4页-60*25mm</t>
  </si>
  <si>
    <t xml:space="preserve">WLBCRFI006 RFID黑织标-51*51mm  </t>
  </si>
  <si>
    <t>87781</t>
  </si>
  <si>
    <t>RRNBSK709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</si>
  <si>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加单17</t>
    </r>
  </si>
  <si>
    <t xml:space="preserve">白色吊牌HPBCRFI001-60*95mm-RFID LOGO  </t>
  </si>
  <si>
    <t>白色缎带洗标CLBCGEN003*4页-60*25mm（加页码）</t>
  </si>
  <si>
    <t>空白标 BKKBXM24002（60*25mm）</t>
  </si>
  <si>
    <t>黑色织标WLBCGEN013-51*51mm</t>
  </si>
  <si>
    <t>黑色RFID织标 WLBCRFI016-65*19mm</t>
  </si>
  <si>
    <t>RRNBSK712</t>
  </si>
  <si>
    <t>KATE 1415-742-800
Made in  BANGLADESH    女上装
加单31</t>
  </si>
  <si>
    <t>白色缎带洗标CLBCGEN003*6页-60*25mm</t>
  </si>
  <si>
    <t>WLBCRFI006 RFID黑织标-51*51mm</t>
  </si>
  <si>
    <t>RRNBSK713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</si>
  <si>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加单40</t>
    </r>
  </si>
  <si>
    <t>白色吊牌HPBCGEN001-60*95mm</t>
  </si>
  <si>
    <t>白色缎带洗标CLBCGEN003*6页-60*25mm（加页码）</t>
  </si>
  <si>
    <t>WLBCGEN014 白织标-51*51mm</t>
  </si>
  <si>
    <t>RRNBSK723</t>
  </si>
  <si>
    <r>
      <rPr>
        <sz val="11"/>
        <rFont val="宋体"/>
        <charset val="134"/>
        <scheme val="minor"/>
      </rPr>
      <t xml:space="preserve">FERRERO 6910-741 -730/800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加单1</t>
    </r>
  </si>
  <si>
    <t>空白标 BKKBXM24002（60*25mm）*2</t>
  </si>
  <si>
    <t>RRNBSK726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</si>
  <si>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加单41</t>
    </r>
  </si>
  <si>
    <t>RRNBSK727</t>
  </si>
  <si>
    <t>KATE 1415-742-800
Made in  BANGLADESH    女上装
加单32</t>
  </si>
  <si>
    <t>87038新增/88374</t>
  </si>
  <si>
    <t>RRNBSK728</t>
  </si>
  <si>
    <r>
      <rPr>
        <sz val="11"/>
        <rFont val="宋体"/>
        <charset val="134"/>
        <scheme val="minor"/>
      </rPr>
      <t xml:space="preserve">LETIZIA 1688-742-803/800/251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加单18</t>
    </r>
  </si>
  <si>
    <t>88248/88267/88268/88269/88270</t>
  </si>
  <si>
    <t>RRNBSK730
工厂：华同</t>
  </si>
  <si>
    <t>5498-707-800/812  TC-708
Made in China 男士长裤
加单4</t>
  </si>
  <si>
    <t>白色RFID织标WLBCRFI015-65*19mm</t>
  </si>
  <si>
    <t xml:space="preserve">白色织标WLBCGEN020-85*20mm </t>
  </si>
  <si>
    <t>RRNBSK731</t>
  </si>
  <si>
    <t>6607-741-700  CETRO 
Made in Cambodia  女上装外套
加单16</t>
  </si>
  <si>
    <t>88367</t>
  </si>
  <si>
    <t>RRNBSK733
工厂：依洲</t>
  </si>
  <si>
    <t>LETIZIA 1688-743-716
Made in Cambodia 女式大衣
加单12</t>
  </si>
  <si>
    <t>88447/88665</t>
  </si>
  <si>
    <t>RRNBSK736
工厂：三兴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</si>
  <si>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</t>
    </r>
  </si>
  <si>
    <t>白色缎带洗标CLBCGEN003*5页-60*25mm</t>
  </si>
  <si>
    <t xml:space="preserve">WLBCRFI006 RFID黑织标-51*51mm </t>
  </si>
  <si>
    <t>RRNBSK737
工厂：山东济宁睿宁</t>
  </si>
  <si>
    <t>5497-707-754/812  TC-707
Made in China 男士长裤
加单3</t>
  </si>
  <si>
    <t>RRNBSK738</t>
  </si>
  <si>
    <r>
      <rPr>
        <sz val="11"/>
        <rFont val="宋体"/>
        <charset val="134"/>
        <scheme val="minor"/>
      </rPr>
      <t xml:space="preserve">FRANKI 0038-741-600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</t>
    </r>
    <r>
      <rPr>
        <b/>
        <sz val="11"/>
        <rFont val="宋体"/>
        <charset val="134"/>
        <scheme val="minor"/>
      </rPr>
      <t>女外套</t>
    </r>
  </si>
  <si>
    <t>RRNBSK739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</si>
  <si>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加单42</t>
    </r>
  </si>
  <si>
    <t>88650/88655</t>
  </si>
  <si>
    <t>RRNBSK740</t>
  </si>
  <si>
    <r>
      <rPr>
        <sz val="11"/>
        <rFont val="宋体"/>
        <charset val="134"/>
        <scheme val="minor"/>
      </rPr>
      <t xml:space="preserve">LETIZIA 1688-742-803/800/251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加单19</t>
    </r>
  </si>
  <si>
    <t>备料</t>
  </si>
  <si>
    <t>RRNBSK741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</si>
  <si>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加单43</t>
    </r>
  </si>
  <si>
    <t>RRNBSK742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</si>
  <si>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加单33</t>
    </r>
  </si>
  <si>
    <t>88657</t>
  </si>
  <si>
    <t>RRNBSK744</t>
  </si>
  <si>
    <r>
      <rPr>
        <sz val="11"/>
        <rFont val="宋体"/>
        <charset val="134"/>
        <scheme val="minor"/>
      </rPr>
      <t xml:space="preserve">LETIZIA 1688-742-716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加单20</t>
    </r>
  </si>
  <si>
    <t>RRNBSK746
工厂:济宁睿宁</t>
  </si>
  <si>
    <r>
      <rPr>
        <sz val="11"/>
        <rFont val="宋体"/>
        <charset val="134"/>
        <scheme val="minor"/>
      </rPr>
      <t xml:space="preserve">7380-707-754/812  CR-691
Made in China </t>
    </r>
    <r>
      <rPr>
        <b/>
        <sz val="11"/>
        <rFont val="宋体"/>
        <charset val="134"/>
        <scheme val="minor"/>
      </rPr>
      <t>男上装</t>
    </r>
  </si>
  <si>
    <t xml:space="preserve">WLBCRFI009 RFID白织标-39*39mm </t>
  </si>
  <si>
    <t>RRNBSK758</t>
  </si>
  <si>
    <r>
      <rPr>
        <sz val="11"/>
        <rFont val="宋体"/>
        <charset val="134"/>
        <scheme val="minor"/>
      </rPr>
      <t xml:space="preserve">FERRERO 6910-741 -730/800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加单2</t>
    </r>
  </si>
  <si>
    <t>89195/
89199/
89201</t>
  </si>
  <si>
    <t>RRNBSK759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</si>
  <si>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加单4</t>
    </r>
  </si>
  <si>
    <t>88655</t>
  </si>
  <si>
    <t>RRNBSK760</t>
  </si>
  <si>
    <r>
      <rPr>
        <sz val="11"/>
        <rFont val="宋体"/>
        <charset val="134"/>
        <scheme val="minor"/>
      </rPr>
      <t xml:space="preserve">LETIZIA 1688-742-716/251/803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加单21</t>
    </r>
  </si>
  <si>
    <t>89164/89165/
89166</t>
  </si>
  <si>
    <t>RRNBSK767
工厂：GLOABL FIT</t>
  </si>
  <si>
    <r>
      <rPr>
        <sz val="11"/>
        <rFont val="宋体"/>
        <charset val="134"/>
        <scheme val="minor"/>
      </rPr>
      <t xml:space="preserve">LETIZIA 1688-744-716/803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女式大衣</t>
    </r>
  </si>
  <si>
    <t>黑色RFID织标 WLBCRFI016-65*20mm</t>
  </si>
  <si>
    <t>89163/89158
/89161</t>
  </si>
  <si>
    <t>RRNBSK766
工厂：依洲</t>
  </si>
  <si>
    <t>LETIZIA 1688-746-716/803
Made in Cambodia 女式大衣</t>
  </si>
  <si>
    <t>89350</t>
  </si>
  <si>
    <t>RRNBSK769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</si>
  <si>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加单22</t>
    </r>
  </si>
  <si>
    <t>89423</t>
  </si>
  <si>
    <t>RRNBSK770
工厂：依洲</t>
  </si>
  <si>
    <t>LETIZIA 1688-746-716
Made in Cambodia 女式大衣
加单1</t>
  </si>
  <si>
    <t>RRNBSK778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</si>
  <si>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加单34</t>
    </r>
  </si>
  <si>
    <t>RRNBSK779
工厂：乐维斯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</si>
  <si>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
加单1</t>
    </r>
  </si>
  <si>
    <t>WLBCRFI006 RFID黑织标-51*51mm （+2%）</t>
  </si>
  <si>
    <t>RRNBSK780
工厂：乐维斯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</si>
  <si>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加单8</t>
    </r>
  </si>
  <si>
    <t>白色缎带洗标CLBCGEN003*5页-60*25mm（717色）</t>
  </si>
  <si>
    <t>RRNBSK781</t>
  </si>
  <si>
    <r>
      <rPr>
        <sz val="11"/>
        <rFont val="宋体"/>
        <charset val="134"/>
        <scheme val="minor"/>
      </rPr>
      <t xml:space="preserve">FERRERO 6910-741 -800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加单3</t>
    </r>
  </si>
  <si>
    <t>89224/89226/
88247</t>
  </si>
  <si>
    <t>RRNBSK763
工厂：济宁睿宁</t>
  </si>
  <si>
    <t>5498-707-800/812  TC-708
Made in China 男士长裤
加单5</t>
  </si>
  <si>
    <t>89818/89819</t>
  </si>
  <si>
    <t>RRNBSK792
工厂:乐维斯</t>
  </si>
  <si>
    <r>
      <rPr>
        <sz val="11"/>
        <rFont val="宋体"/>
        <charset val="134"/>
        <scheme val="minor"/>
      </rPr>
      <t xml:space="preserve">7049-741-800/737  CR-522
Made in Cambodia </t>
    </r>
    <r>
      <rPr>
        <b/>
        <sz val="11"/>
        <rFont val="宋体"/>
        <charset val="134"/>
        <scheme val="minor"/>
      </rPr>
      <t>男上装
加单4</t>
    </r>
  </si>
  <si>
    <t>90041/90042</t>
  </si>
  <si>
    <t>RRNBSK795
工厂：依洲</t>
  </si>
  <si>
    <t>LETIZIA 1688-746-716
Made in Cambodia 女式大衣
加单2</t>
  </si>
  <si>
    <t>90043/
89428改款号重做</t>
  </si>
  <si>
    <t>RRNBSK797
工厂：乐维斯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</si>
  <si>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
加单2</t>
    </r>
  </si>
  <si>
    <t>白色吊牌HPBCRFI001-60*95mm-RFID LOGO-PO90043</t>
  </si>
  <si>
    <t>白色缎带洗标CLBCGEN003*5页-60*25mm-PO90043</t>
  </si>
  <si>
    <t>WLBCRFI006 RFID黑织标-51*51mm （+2%）-PO90043</t>
  </si>
  <si>
    <t>白色吊牌HPBCRFI001-60*95mm-RFID LOGO-PO89428</t>
  </si>
  <si>
    <t>白色缎带洗标CLBCGEN003*1页-60*25mm-PO89428条码页</t>
  </si>
  <si>
    <t>90110/90112/90114
90115/90116/90113</t>
  </si>
  <si>
    <t>RRNBSK803
工厂：</t>
  </si>
  <si>
    <t>CRISTAL 6891-741-800
Made in BANGLADESH 女式外套</t>
  </si>
  <si>
    <t>白色缎带空白标 BKKBXM24002（60*25mm）*2</t>
  </si>
  <si>
    <t>WLBCRFI006 RFID黑织标-51*51mm（+2%）</t>
  </si>
  <si>
    <t>RRNBSK811
工厂：星之浩</t>
  </si>
  <si>
    <t>8816-707-800  LOLO
Made in China 女上装
补单</t>
  </si>
  <si>
    <t>白色缎带洗标CLBCGEN003*1页-60*25mm（加页码）800色  S码</t>
  </si>
  <si>
    <t>RRNBSK820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</si>
  <si>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主标更新黑色</t>
    </r>
  </si>
  <si>
    <t>WLBCGEN013 黑织标-51*51mm</t>
  </si>
  <si>
    <t>RRNBSK815</t>
  </si>
  <si>
    <t>RRNBSK794</t>
  </si>
  <si>
    <r>
      <rPr>
        <sz val="11"/>
        <rFont val="宋体"/>
        <charset val="134"/>
        <scheme val="minor"/>
      </rPr>
      <t xml:space="preserve">FERRERO 6910-741 -800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加单4</t>
    </r>
  </si>
  <si>
    <t>90318/90320</t>
  </si>
  <si>
    <t>RRNBSK826
工厂：</t>
  </si>
  <si>
    <t>CRISTAL 6891-741-754
Made in BANGLADESH 女式外套
加单1</t>
  </si>
  <si>
    <t>90328/90330/90331
/90405</t>
  </si>
  <si>
    <t>RRNBSK827
工厂：</t>
  </si>
  <si>
    <t>CRISTAL 6891-743-803
Made in BANGLADESH 女式外套</t>
  </si>
  <si>
    <t>90324/90325/90402</t>
  </si>
  <si>
    <t>RRNBSK828
工厂：</t>
  </si>
  <si>
    <t>CRISTAL 6891-742-800
Made in BANGLADESH 女式外套</t>
  </si>
  <si>
    <t>RRNBSK832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</si>
  <si>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加单44</t>
    </r>
  </si>
  <si>
    <t>RRNBSK833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</si>
  <si>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加单35</t>
    </r>
  </si>
  <si>
    <t>RRNBSK729</t>
  </si>
  <si>
    <t>6607-741-700  CETRO 
Made in Cambodia  女上装外套
加单15</t>
  </si>
  <si>
    <t>88519/
88522/
88524</t>
  </si>
  <si>
    <t>RRNBSK757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</si>
  <si>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加单3</t>
    </r>
  </si>
  <si>
    <t>88378
新增数量</t>
  </si>
  <si>
    <t>RRNBSK818</t>
  </si>
  <si>
    <t>6607-741-700  CETRO 
Made in Cambodia  女上装外套
加单17</t>
  </si>
  <si>
    <r>
      <t>发</t>
    </r>
    <r>
      <rPr>
        <sz val="22"/>
        <rFont val="Calibri"/>
        <charset val="134"/>
      </rPr>
      <t xml:space="preserve">  </t>
    </r>
    <r>
      <rPr>
        <sz val="22"/>
        <rFont val="宋体"/>
        <charset val="134"/>
      </rPr>
      <t>票</t>
    </r>
    <r>
      <rPr>
        <sz val="22"/>
        <rFont val="Calibri"/>
        <charset val="134"/>
      </rPr>
      <t xml:space="preserve">  </t>
    </r>
    <r>
      <rPr>
        <sz val="22"/>
        <rFont val="宋体"/>
        <charset val="134"/>
      </rPr>
      <t>通</t>
    </r>
    <r>
      <rPr>
        <sz val="22"/>
        <rFont val="Calibri"/>
        <charset val="134"/>
      </rPr>
      <t xml:space="preserve">  </t>
    </r>
    <r>
      <rPr>
        <sz val="22"/>
        <rFont val="宋体"/>
        <charset val="134"/>
      </rPr>
      <t>知</t>
    </r>
    <r>
      <rPr>
        <sz val="22"/>
        <rFont val="Calibri"/>
        <charset val="134"/>
      </rPr>
      <t xml:space="preserve">  </t>
    </r>
    <r>
      <rPr>
        <sz val="22"/>
        <rFont val="宋体"/>
        <charset val="134"/>
      </rPr>
      <t>单</t>
    </r>
  </si>
  <si>
    <r>
      <rPr>
        <sz val="11"/>
        <rFont val="宋体"/>
        <charset val="134"/>
      </rPr>
      <t>编号</t>
    </r>
    <r>
      <rPr>
        <sz val="11"/>
        <rFont val="Calibri"/>
        <charset val="0"/>
      </rPr>
      <t>                         </t>
    </r>
    <r>
      <rPr>
        <sz val="11"/>
        <rFont val="宋体"/>
        <charset val="134"/>
      </rPr>
      <t>（发票张数）</t>
    </r>
    <r>
      <rPr>
        <sz val="11"/>
        <rFont val="Calibri"/>
        <charset val="0"/>
      </rPr>
      <t>      </t>
    </r>
  </si>
  <si>
    <t>申请日期</t>
  </si>
  <si>
    <t>客户</t>
  </si>
  <si>
    <r>
      <rPr>
        <sz val="11"/>
        <rFont val="宋体"/>
        <charset val="134"/>
      </rPr>
      <t>开票抬头</t>
    </r>
    <r>
      <rPr>
        <sz val="11"/>
        <rFont val="Calibri"/>
        <charset val="0"/>
      </rPr>
      <t>                                        </t>
    </r>
    <r>
      <rPr>
        <sz val="11"/>
        <rFont val="宋体"/>
        <charset val="134"/>
      </rPr>
      <t>（请填写全名）</t>
    </r>
  </si>
  <si>
    <r>
      <rPr>
        <sz val="11"/>
        <rFont val="宋体"/>
        <charset val="134"/>
      </rPr>
      <t>货</t>
    </r>
    <r>
      <rPr>
        <sz val="11"/>
        <rFont val="Calibri"/>
        <charset val="0"/>
      </rPr>
      <t> </t>
    </r>
    <r>
      <rPr>
        <sz val="11"/>
        <rFont val="宋体"/>
        <charset val="134"/>
      </rPr>
      <t>物</t>
    </r>
    <r>
      <rPr>
        <sz val="11"/>
        <rFont val="Calibri"/>
        <charset val="0"/>
      </rPr>
      <t> </t>
    </r>
    <r>
      <rPr>
        <sz val="11"/>
        <rFont val="宋体"/>
        <charset val="134"/>
      </rPr>
      <t>或</t>
    </r>
    <r>
      <rPr>
        <sz val="11"/>
        <rFont val="Calibri"/>
        <charset val="0"/>
      </rPr>
      <t> </t>
    </r>
    <r>
      <rPr>
        <sz val="11"/>
        <rFont val="宋体"/>
        <charset val="134"/>
      </rPr>
      <t>应</t>
    </r>
    <r>
      <rPr>
        <sz val="11"/>
        <rFont val="Calibri"/>
        <charset val="0"/>
      </rPr>
      <t> </t>
    </r>
    <r>
      <rPr>
        <sz val="11"/>
        <rFont val="宋体"/>
        <charset val="134"/>
      </rPr>
      <t>税</t>
    </r>
    <r>
      <rPr>
        <sz val="11"/>
        <rFont val="Calibri"/>
        <charset val="0"/>
      </rPr>
      <t> </t>
    </r>
    <r>
      <rPr>
        <sz val="11"/>
        <rFont val="宋体"/>
        <charset val="134"/>
      </rPr>
      <t>劳</t>
    </r>
    <r>
      <rPr>
        <sz val="11"/>
        <rFont val="Calibri"/>
        <charset val="0"/>
      </rPr>
      <t> </t>
    </r>
    <r>
      <rPr>
        <sz val="11"/>
        <rFont val="宋体"/>
        <charset val="134"/>
      </rPr>
      <t>务</t>
    </r>
    <r>
      <rPr>
        <sz val="11"/>
        <rFont val="Calibri"/>
        <charset val="0"/>
      </rPr>
      <t> </t>
    </r>
    <r>
      <rPr>
        <sz val="11"/>
        <rFont val="宋体"/>
        <charset val="134"/>
      </rPr>
      <t>名</t>
    </r>
    <r>
      <rPr>
        <sz val="11"/>
        <rFont val="Calibri"/>
        <charset val="0"/>
      </rPr>
      <t> </t>
    </r>
    <r>
      <rPr>
        <sz val="11"/>
        <rFont val="宋体"/>
        <charset val="134"/>
      </rPr>
      <t>称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（比如吊粒，吊牌等，大致写一下就可以）</t>
    </r>
  </si>
  <si>
    <r>
      <rPr>
        <sz val="11"/>
        <rFont val="宋体"/>
        <charset val="134"/>
      </rPr>
      <t>规</t>
    </r>
    <r>
      <rPr>
        <sz val="11"/>
        <rFont val="Calibri"/>
        <charset val="0"/>
      </rPr>
      <t> </t>
    </r>
    <r>
      <rPr>
        <sz val="11"/>
        <rFont val="宋体"/>
        <charset val="134"/>
      </rPr>
      <t>格</t>
    </r>
    <r>
      <rPr>
        <sz val="11"/>
        <rFont val="Calibri"/>
        <charset val="0"/>
      </rPr>
      <t> </t>
    </r>
    <r>
      <rPr>
        <sz val="11"/>
        <rFont val="宋体"/>
        <charset val="134"/>
      </rPr>
      <t>型</t>
    </r>
    <r>
      <rPr>
        <sz val="11"/>
        <rFont val="Calibri"/>
        <charset val="0"/>
      </rPr>
      <t> </t>
    </r>
    <r>
      <rPr>
        <sz val="11"/>
        <rFont val="宋体"/>
        <charset val="134"/>
      </rPr>
      <t>号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（如果不需要注明的请写</t>
    </r>
    <r>
      <rPr>
        <sz val="11"/>
        <rFont val="Calibri"/>
        <charset val="0"/>
      </rPr>
      <t>“</t>
    </r>
    <r>
      <rPr>
        <sz val="11"/>
        <rFont val="宋体"/>
        <charset val="134"/>
      </rPr>
      <t>无</t>
    </r>
    <r>
      <rPr>
        <sz val="11"/>
        <rFont val="Calibri"/>
        <charset val="0"/>
      </rPr>
      <t>”</t>
    </r>
    <r>
      <rPr>
        <sz val="11"/>
        <rFont val="宋体"/>
        <charset val="134"/>
      </rPr>
      <t>）</t>
    </r>
  </si>
  <si>
    <t>单位</t>
  </si>
  <si>
    <r>
      <rPr>
        <sz val="11"/>
        <rFont val="宋体"/>
        <charset val="134"/>
      </rPr>
      <t>数</t>
    </r>
    <r>
      <rPr>
        <sz val="11"/>
        <rFont val="Calibri"/>
        <charset val="0"/>
      </rPr>
      <t> </t>
    </r>
    <r>
      <rPr>
        <sz val="11"/>
        <rFont val="宋体"/>
        <charset val="134"/>
      </rPr>
      <t>量</t>
    </r>
  </si>
  <si>
    <r>
      <rPr>
        <sz val="11"/>
        <rFont val="宋体"/>
        <charset val="134"/>
      </rPr>
      <t>金额</t>
    </r>
    <r>
      <rPr>
        <sz val="11"/>
        <rFont val="Calibri"/>
        <charset val="0"/>
      </rPr>
      <t>                                 </t>
    </r>
    <r>
      <rPr>
        <sz val="11"/>
        <rFont val="宋体"/>
        <charset val="134"/>
      </rPr>
      <t>（一张发票的总金额）</t>
    </r>
  </si>
  <si>
    <t>备注</t>
  </si>
  <si>
    <t>睿宁</t>
  </si>
  <si>
    <t>徐州星之浩服饰有限公司</t>
  </si>
  <si>
    <t>商标</t>
  </si>
  <si>
    <t>无</t>
  </si>
  <si>
    <t>个</t>
  </si>
  <si>
    <t>8816/707</t>
  </si>
  <si>
    <t>连云港华昇泰服饰有限公司</t>
  </si>
  <si>
    <t>5498/707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</si>
  <si>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</si>
  <si>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</si>
  <si>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</si>
  <si>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81475/84048</t>
  </si>
  <si>
    <t>RRNBSK755
工厂：新云峰</t>
  </si>
  <si>
    <t>6898-741-712 SALAMANCA 
Made in Cambodia  女士大衣
补单2</t>
  </si>
  <si>
    <t>白色吊牌HPBCRFI001-60*95mm-RFID LOGO -712色S码</t>
  </si>
  <si>
    <t>RRNBSK756
工厂：新云峰</t>
  </si>
  <si>
    <t>6789-742-800  MALBEC
Made in Cambodia  男式外套</t>
  </si>
  <si>
    <t>WLBCRFI006 RFID黑织标-51*51mm 补单</t>
  </si>
  <si>
    <t>RRNBSK798</t>
  </si>
  <si>
    <t>6607-741-700  CETRO 
Made in Cambodia  女上装外套
补单</t>
  </si>
  <si>
    <t>RRNBSK810
工厂：乐维斯</t>
  </si>
  <si>
    <t>LETIZIA 1688-743-716
Made in Cambodia 女式大衣
补单</t>
  </si>
  <si>
    <t>88914 
重做国内转柬埔寨</t>
  </si>
  <si>
    <t>RRNBSK813
工厂:乐维斯</t>
  </si>
  <si>
    <t>7380-741-812/754  CR-691
Made in Cambodia 男上装
加单3</t>
  </si>
  <si>
    <t>88566
重做国内转柬埔寨</t>
  </si>
  <si>
    <t>RRNBSK814
工厂：欧莱发</t>
  </si>
  <si>
    <t>5497-741-754/812  TC-707
Made in Cambodia  男士长裤
加单1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</si>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</sst>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0;\-\$#,##0.0000"/>
    <numFmt numFmtId="180" formatCode="\$#,##0.000;\-\$#,##0.000"/>
    <numFmt numFmtId="181" formatCode="\$#,##0.0000_);[Red]\(\$#,##0.0000\)"/>
    <numFmt numFmtId="182" formatCode="0_ "/>
    <numFmt numFmtId="183" formatCode="\$#,##0.000_);[Red]\(\$#,##0.000\)"/>
    <numFmt numFmtId="184" formatCode="&quot;￥&quot;#,##0.000_);[Red]\(&quot;￥&quot;#,##0.000\)"/>
    <numFmt numFmtId="185" formatCode="&quot;￥&quot;#,##0.00_);[Red]\(&quot;￥&quot;#,##0.00\)"/>
  </numFmts>
  <fonts count="5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rgb="FFFF0000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name val="宋体"/>
      <charset val="134"/>
    </font>
    <font>
      <sz val="2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name val="Calibri"/>
      <charset val="0"/>
    </font>
    <font>
      <b/>
      <sz val="16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9" applyNumberFormat="0" applyAlignment="0" applyProtection="0">
      <alignment vertical="center"/>
    </xf>
    <xf numFmtId="0" fontId="35" fillId="9" borderId="20" applyNumberFormat="0" applyAlignment="0" applyProtection="0">
      <alignment vertical="center"/>
    </xf>
    <xf numFmtId="0" fontId="36" fillId="9" borderId="19" applyNumberFormat="0" applyAlignment="0" applyProtection="0">
      <alignment vertical="center"/>
    </xf>
    <xf numFmtId="0" fontId="37" fillId="10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vertical="center"/>
    </xf>
    <xf numFmtId="0" fontId="0" fillId="0" borderId="0">
      <alignment vertical="center"/>
    </xf>
    <xf numFmtId="0" fontId="46" fillId="0" borderId="0">
      <alignment horizontal="center" vertical="center"/>
    </xf>
  </cellStyleXfs>
  <cellXfs count="16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26" fontId="7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84" fontId="7" fillId="4" borderId="1" xfId="0" applyNumberFormat="1" applyFont="1" applyFill="1" applyBorder="1" applyAlignment="1">
      <alignment horizontal="center" vertical="center"/>
    </xf>
    <xf numFmtId="185" fontId="7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center" vertical="center"/>
    </xf>
    <xf numFmtId="178" fontId="19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184" fontId="7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84" fontId="7" fillId="5" borderId="2" xfId="0" applyNumberFormat="1" applyFont="1" applyFill="1" applyBorder="1" applyAlignment="1">
      <alignment horizontal="center" vertical="center"/>
    </xf>
    <xf numFmtId="185" fontId="7" fillId="5" borderId="1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84" fontId="7" fillId="5" borderId="4" xfId="0" applyNumberFormat="1" applyFont="1" applyFill="1" applyBorder="1" applyAlignment="1">
      <alignment horizontal="center" vertical="center"/>
    </xf>
    <xf numFmtId="184" fontId="7" fillId="5" borderId="1" xfId="0" applyNumberFormat="1" applyFont="1" applyFill="1" applyBorder="1" applyAlignment="1">
      <alignment horizontal="center" vertical="center"/>
    </xf>
    <xf numFmtId="14" fontId="0" fillId="5" borderId="4" xfId="0" applyNumberForma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/>
    </xf>
    <xf numFmtId="184" fontId="7" fillId="0" borderId="2" xfId="0" applyNumberFormat="1" applyFont="1" applyFill="1" applyBorder="1" applyAlignment="1">
      <alignment horizontal="center" vertical="center"/>
    </xf>
    <xf numFmtId="18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5" fontId="7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85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vertical="center" wrapText="1"/>
    </xf>
    <xf numFmtId="14" fontId="7" fillId="0" borderId="11" xfId="0" applyNumberFormat="1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14" fontId="14" fillId="0" borderId="13" xfId="0" applyNumberFormat="1" applyFont="1" applyFill="1" applyBorder="1" applyAlignment="1">
      <alignment horizontal="center" vertical="center"/>
    </xf>
    <xf numFmtId="14" fontId="14" fillId="0" borderId="12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4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82" fontId="7" fillId="4" borderId="1" xfId="0" applyNumberFormat="1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58" fontId="23" fillId="4" borderId="5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8" fontId="23" fillId="4" borderId="5" xfId="0" applyNumberFormat="1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 wrapText="1"/>
    </xf>
    <xf numFmtId="58" fontId="23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8" fontId="23" fillId="5" borderId="5" xfId="0" applyNumberFormat="1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1"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D9D9D9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7"/>
  <sheetViews>
    <sheetView tabSelected="1" zoomScale="85" zoomScaleNormal="85" workbookViewId="0">
      <pane ySplit="2" topLeftCell="A203" activePane="bottomLeft" state="frozen"/>
      <selection/>
      <selection pane="bottomLeft" activeCell="E226" sqref="E226:E229"/>
    </sheetView>
  </sheetViews>
  <sheetFormatPr defaultColWidth="8.72727272727273" defaultRowHeight="15" customHeight="1"/>
  <cols>
    <col min="1" max="1" width="14.9090909090909" style="1" customWidth="1"/>
    <col min="2" max="2" width="14.9090909090909" style="85" customWidth="1"/>
    <col min="3" max="3" width="14.5454545454545" style="1" customWidth="1"/>
    <col min="4" max="4" width="16.9" style="86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87" t="s">
        <v>0</v>
      </c>
      <c r="B1" s="88"/>
      <c r="C1" s="88"/>
      <c r="D1" s="89"/>
      <c r="E1" s="88"/>
      <c r="F1" s="88"/>
      <c r="G1" s="88"/>
      <c r="H1" s="88"/>
      <c r="I1" s="90"/>
    </row>
    <row r="2" ht="20" customHeight="1" spans="1:9">
      <c r="A2" s="7" t="s">
        <v>1</v>
      </c>
      <c r="B2" s="7" t="s">
        <v>2</v>
      </c>
      <c r="C2" s="8" t="s">
        <v>3</v>
      </c>
      <c r="D2" s="91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hidden="1" customHeight="1" spans="1:9">
      <c r="A3" s="92">
        <v>45878</v>
      </c>
      <c r="B3" s="92">
        <v>45896</v>
      </c>
      <c r="C3" s="93" t="s">
        <v>10</v>
      </c>
      <c r="D3" s="94" t="s">
        <v>11</v>
      </c>
      <c r="E3" s="95" t="s">
        <v>12</v>
      </c>
      <c r="F3" s="95" t="s">
        <v>13</v>
      </c>
      <c r="G3" s="96">
        <v>35000</v>
      </c>
      <c r="H3" s="97">
        <v>0.35</v>
      </c>
      <c r="I3" s="98">
        <f t="shared" ref="I3:I66" si="0">G3*H3</f>
        <v>12250</v>
      </c>
    </row>
    <row r="4" hidden="1" customHeight="1" spans="1:9">
      <c r="A4" s="92"/>
      <c r="B4" s="92"/>
      <c r="C4" s="99"/>
      <c r="D4" s="100"/>
      <c r="E4" s="95"/>
      <c r="F4" s="96" t="s">
        <v>14</v>
      </c>
      <c r="G4" s="96">
        <v>35000</v>
      </c>
      <c r="H4" s="97"/>
      <c r="I4" s="98">
        <f t="shared" si="0"/>
        <v>0</v>
      </c>
    </row>
    <row r="5" hidden="1" customHeight="1" spans="1:9">
      <c r="A5" s="92"/>
      <c r="B5" s="92">
        <v>45887</v>
      </c>
      <c r="C5" s="99"/>
      <c r="D5" s="100"/>
      <c r="E5" s="95"/>
      <c r="F5" s="96" t="s">
        <v>15</v>
      </c>
      <c r="G5" s="96">
        <v>175000</v>
      </c>
      <c r="H5" s="97">
        <v>0.042</v>
      </c>
      <c r="I5" s="98">
        <f t="shared" si="0"/>
        <v>7350</v>
      </c>
    </row>
    <row r="6" hidden="1" customHeight="1" spans="1:9">
      <c r="A6" s="92"/>
      <c r="B6" s="92">
        <v>45886</v>
      </c>
      <c r="C6" s="99"/>
      <c r="D6" s="100"/>
      <c r="E6" s="95"/>
      <c r="F6" s="95" t="s">
        <v>16</v>
      </c>
      <c r="G6" s="96">
        <v>2135</v>
      </c>
      <c r="H6" s="97">
        <v>0.85</v>
      </c>
      <c r="I6" s="98">
        <f t="shared" si="0"/>
        <v>1814.75</v>
      </c>
    </row>
    <row r="7" customHeight="1" spans="1:9">
      <c r="A7" s="57">
        <v>45881</v>
      </c>
      <c r="B7" s="58">
        <v>45889</v>
      </c>
      <c r="C7" s="16">
        <v>87795</v>
      </c>
      <c r="D7" s="101" t="s">
        <v>17</v>
      </c>
      <c r="E7" s="16" t="s">
        <v>18</v>
      </c>
      <c r="F7" s="16" t="s">
        <v>13</v>
      </c>
      <c r="G7" s="17">
        <v>3000</v>
      </c>
      <c r="H7" s="102">
        <v>0.285</v>
      </c>
      <c r="I7" s="103">
        <f t="shared" si="0"/>
        <v>855</v>
      </c>
    </row>
    <row r="8" customHeight="1" spans="1:9">
      <c r="A8" s="57"/>
      <c r="B8" s="61"/>
      <c r="C8" s="17"/>
      <c r="D8" s="101"/>
      <c r="E8" s="16"/>
      <c r="F8" s="17" t="s">
        <v>14</v>
      </c>
      <c r="G8" s="17">
        <v>3000</v>
      </c>
      <c r="H8" s="102"/>
      <c r="I8" s="103">
        <f t="shared" si="0"/>
        <v>0</v>
      </c>
    </row>
    <row r="9" customHeight="1" spans="1:9">
      <c r="A9" s="57"/>
      <c r="B9" s="61"/>
      <c r="C9" s="17"/>
      <c r="D9" s="101"/>
      <c r="E9" s="16"/>
      <c r="F9" s="17" t="s">
        <v>19</v>
      </c>
      <c r="G9" s="17">
        <v>12000</v>
      </c>
      <c r="H9" s="102">
        <v>0.038</v>
      </c>
      <c r="I9" s="103">
        <f t="shared" si="0"/>
        <v>456</v>
      </c>
    </row>
    <row r="10" customHeight="1" spans="1:9">
      <c r="A10" s="57"/>
      <c r="B10" s="104"/>
      <c r="C10" s="17"/>
      <c r="D10" s="101"/>
      <c r="E10" s="16"/>
      <c r="F10" s="16" t="s">
        <v>20</v>
      </c>
      <c r="G10" s="17">
        <v>3000</v>
      </c>
      <c r="H10" s="103">
        <v>0.98</v>
      </c>
      <c r="I10" s="103">
        <f t="shared" si="0"/>
        <v>2940</v>
      </c>
    </row>
    <row r="11" customHeight="1" spans="1:9">
      <c r="A11" s="24">
        <v>45881</v>
      </c>
      <c r="B11" s="105">
        <v>45890</v>
      </c>
      <c r="C11" s="75" t="s">
        <v>21</v>
      </c>
      <c r="D11" s="101" t="s">
        <v>22</v>
      </c>
      <c r="E11" s="16" t="s">
        <v>23</v>
      </c>
      <c r="F11" s="16" t="s">
        <v>24</v>
      </c>
      <c r="G11" s="17">
        <v>5000</v>
      </c>
      <c r="H11" s="102">
        <v>0.285</v>
      </c>
      <c r="I11" s="103">
        <f t="shared" si="0"/>
        <v>1425</v>
      </c>
    </row>
    <row r="12" customHeight="1" spans="1:9">
      <c r="A12" s="24"/>
      <c r="B12" s="106"/>
      <c r="C12" s="107"/>
      <c r="D12" s="101"/>
      <c r="E12" s="16"/>
      <c r="F12" s="17" t="s">
        <v>14</v>
      </c>
      <c r="G12" s="17">
        <v>5000</v>
      </c>
      <c r="H12" s="102"/>
      <c r="I12" s="103">
        <f t="shared" si="0"/>
        <v>0</v>
      </c>
    </row>
    <row r="13" customHeight="1" spans="1:9">
      <c r="A13" s="24"/>
      <c r="B13" s="108">
        <v>45883</v>
      </c>
      <c r="C13" s="107"/>
      <c r="D13" s="101"/>
      <c r="E13" s="16"/>
      <c r="F13" s="17" t="s">
        <v>25</v>
      </c>
      <c r="G13" s="17">
        <v>20000</v>
      </c>
      <c r="H13" s="102">
        <v>0.038</v>
      </c>
      <c r="I13" s="103">
        <f t="shared" si="0"/>
        <v>760</v>
      </c>
    </row>
    <row r="14" customHeight="1" spans="1:9">
      <c r="A14" s="24"/>
      <c r="B14" s="108"/>
      <c r="C14" s="107"/>
      <c r="D14" s="101"/>
      <c r="E14" s="16"/>
      <c r="F14" s="17" t="s">
        <v>26</v>
      </c>
      <c r="G14" s="17">
        <v>5000</v>
      </c>
      <c r="H14" s="102">
        <v>0.025</v>
      </c>
      <c r="I14" s="103">
        <f t="shared" si="0"/>
        <v>125</v>
      </c>
    </row>
    <row r="15" customHeight="1" spans="1:9">
      <c r="A15" s="24"/>
      <c r="B15" s="108"/>
      <c r="C15" s="107"/>
      <c r="D15" s="101"/>
      <c r="E15" s="16"/>
      <c r="F15" s="16" t="s">
        <v>27</v>
      </c>
      <c r="G15" s="17">
        <v>5000</v>
      </c>
      <c r="H15" s="102">
        <v>0.28</v>
      </c>
      <c r="I15" s="103">
        <f t="shared" si="0"/>
        <v>1400</v>
      </c>
    </row>
    <row r="16" customHeight="1" spans="1:9">
      <c r="A16" s="24"/>
      <c r="B16" s="108"/>
      <c r="C16" s="107"/>
      <c r="D16" s="101"/>
      <c r="E16" s="16"/>
      <c r="F16" s="16" t="s">
        <v>28</v>
      </c>
      <c r="G16" s="17">
        <v>5000</v>
      </c>
      <c r="H16" s="109">
        <v>0.85</v>
      </c>
      <c r="I16" s="103">
        <f t="shared" si="0"/>
        <v>4250</v>
      </c>
    </row>
    <row r="17" customHeight="1" spans="1:9">
      <c r="A17" s="24">
        <v>45883</v>
      </c>
      <c r="B17" s="62">
        <v>45890</v>
      </c>
      <c r="C17" s="16">
        <v>88063</v>
      </c>
      <c r="D17" s="101" t="s">
        <v>29</v>
      </c>
      <c r="E17" s="16" t="s">
        <v>30</v>
      </c>
      <c r="F17" s="16" t="s">
        <v>13</v>
      </c>
      <c r="G17" s="17">
        <v>3000</v>
      </c>
      <c r="H17" s="102">
        <v>0.35</v>
      </c>
      <c r="I17" s="103">
        <f t="shared" si="0"/>
        <v>1050</v>
      </c>
    </row>
    <row r="18" customHeight="1" spans="1:9">
      <c r="A18" s="24"/>
      <c r="B18" s="66"/>
      <c r="C18" s="17"/>
      <c r="D18" s="101"/>
      <c r="E18" s="16"/>
      <c r="F18" s="17" t="s">
        <v>14</v>
      </c>
      <c r="G18" s="17">
        <v>3000</v>
      </c>
      <c r="H18" s="102"/>
      <c r="I18" s="103">
        <f t="shared" si="0"/>
        <v>0</v>
      </c>
    </row>
    <row r="19" customHeight="1" spans="1:9">
      <c r="A19" s="24"/>
      <c r="B19" s="66"/>
      <c r="C19" s="17"/>
      <c r="D19" s="101"/>
      <c r="E19" s="16"/>
      <c r="F19" s="17" t="s">
        <v>31</v>
      </c>
      <c r="G19" s="17">
        <v>18000</v>
      </c>
      <c r="H19" s="102">
        <v>0.042</v>
      </c>
      <c r="I19" s="103">
        <f t="shared" si="0"/>
        <v>756</v>
      </c>
    </row>
    <row r="20" customHeight="1" spans="1:9">
      <c r="A20" s="24"/>
      <c r="B20" s="66"/>
      <c r="C20" s="17"/>
      <c r="D20" s="101"/>
      <c r="E20" s="16"/>
      <c r="F20" s="16" t="s">
        <v>32</v>
      </c>
      <c r="G20" s="17">
        <v>3000</v>
      </c>
      <c r="H20" s="102">
        <v>0.98</v>
      </c>
      <c r="I20" s="103">
        <f t="shared" si="0"/>
        <v>2940</v>
      </c>
    </row>
    <row r="21" customHeight="1" spans="1:9">
      <c r="A21" s="19">
        <v>45883</v>
      </c>
      <c r="B21" s="27">
        <v>45890</v>
      </c>
      <c r="C21" s="21">
        <v>88061</v>
      </c>
      <c r="D21" s="101" t="s">
        <v>33</v>
      </c>
      <c r="E21" s="16" t="s">
        <v>34</v>
      </c>
      <c r="F21" s="16" t="s">
        <v>35</v>
      </c>
      <c r="G21" s="17">
        <v>10000</v>
      </c>
      <c r="H21" s="102">
        <v>0.35</v>
      </c>
      <c r="I21" s="103">
        <f t="shared" si="0"/>
        <v>3500</v>
      </c>
    </row>
    <row r="22" customHeight="1" spans="1:9">
      <c r="A22" s="19"/>
      <c r="B22" s="31"/>
      <c r="C22" s="20"/>
      <c r="D22" s="101"/>
      <c r="E22" s="16"/>
      <c r="F22" s="17" t="s">
        <v>14</v>
      </c>
      <c r="G22" s="17">
        <v>10000</v>
      </c>
      <c r="H22" s="102"/>
      <c r="I22" s="103">
        <f t="shared" si="0"/>
        <v>0</v>
      </c>
    </row>
    <row r="23" customHeight="1" spans="1:9">
      <c r="A23" s="19"/>
      <c r="B23" s="31"/>
      <c r="C23" s="20"/>
      <c r="D23" s="101"/>
      <c r="E23" s="16"/>
      <c r="F23" s="17" t="s">
        <v>36</v>
      </c>
      <c r="G23" s="17">
        <v>60000</v>
      </c>
      <c r="H23" s="102">
        <v>0.042</v>
      </c>
      <c r="I23" s="103">
        <f t="shared" si="0"/>
        <v>2520</v>
      </c>
    </row>
    <row r="24" customHeight="1" spans="1:9">
      <c r="A24" s="19"/>
      <c r="B24" s="36"/>
      <c r="C24" s="20"/>
      <c r="D24" s="101"/>
      <c r="E24" s="16"/>
      <c r="F24" s="21" t="s">
        <v>37</v>
      </c>
      <c r="G24" s="17">
        <v>10000</v>
      </c>
      <c r="H24" s="102">
        <v>0.32</v>
      </c>
      <c r="I24" s="103">
        <f t="shared" si="0"/>
        <v>3200</v>
      </c>
    </row>
    <row r="25" customHeight="1" spans="1:9">
      <c r="A25" s="24">
        <v>45883</v>
      </c>
      <c r="B25" s="62">
        <v>45904</v>
      </c>
      <c r="C25" s="16">
        <v>40141</v>
      </c>
      <c r="D25" s="101" t="s">
        <v>38</v>
      </c>
      <c r="E25" s="16" t="s">
        <v>39</v>
      </c>
      <c r="F25" s="16" t="s">
        <v>13</v>
      </c>
      <c r="G25" s="17">
        <v>10000</v>
      </c>
      <c r="H25" s="102">
        <v>0.285</v>
      </c>
      <c r="I25" s="103">
        <f t="shared" si="0"/>
        <v>2850</v>
      </c>
    </row>
    <row r="26" customHeight="1" spans="1:9">
      <c r="A26" s="24"/>
      <c r="B26" s="66"/>
      <c r="C26" s="17"/>
      <c r="D26" s="101"/>
      <c r="E26" s="16"/>
      <c r="F26" s="17" t="s">
        <v>14</v>
      </c>
      <c r="G26" s="17">
        <v>10000</v>
      </c>
      <c r="H26" s="102"/>
      <c r="I26" s="103">
        <f t="shared" si="0"/>
        <v>0</v>
      </c>
    </row>
    <row r="27" customHeight="1" spans="1:9">
      <c r="A27" s="24"/>
      <c r="B27" s="24">
        <v>45890</v>
      </c>
      <c r="C27" s="17"/>
      <c r="D27" s="101"/>
      <c r="E27" s="16"/>
      <c r="F27" s="17" t="s">
        <v>19</v>
      </c>
      <c r="G27" s="17">
        <v>40000</v>
      </c>
      <c r="H27" s="102">
        <v>0.038</v>
      </c>
      <c r="I27" s="103">
        <f t="shared" si="0"/>
        <v>1520</v>
      </c>
    </row>
    <row r="28" customHeight="1" spans="1:9">
      <c r="A28" s="24"/>
      <c r="B28" s="24"/>
      <c r="C28" s="17"/>
      <c r="D28" s="101"/>
      <c r="E28" s="16"/>
      <c r="F28" s="17" t="s">
        <v>40</v>
      </c>
      <c r="G28" s="17">
        <v>20000</v>
      </c>
      <c r="H28" s="102">
        <v>0.025</v>
      </c>
      <c r="I28" s="103">
        <f t="shared" si="0"/>
        <v>500</v>
      </c>
    </row>
    <row r="29" customHeight="1" spans="1:9">
      <c r="A29" s="24"/>
      <c r="B29" s="24"/>
      <c r="C29" s="17"/>
      <c r="D29" s="101"/>
      <c r="E29" s="16"/>
      <c r="F29" s="16" t="s">
        <v>32</v>
      </c>
      <c r="G29" s="17">
        <v>10000</v>
      </c>
      <c r="H29" s="102">
        <v>0.98</v>
      </c>
      <c r="I29" s="103">
        <f t="shared" si="0"/>
        <v>9800</v>
      </c>
    </row>
    <row r="30" customHeight="1" spans="1:9">
      <c r="A30" s="19">
        <v>45889</v>
      </c>
      <c r="B30" s="27">
        <v>45897</v>
      </c>
      <c r="C30" s="21">
        <v>88253</v>
      </c>
      <c r="D30" s="101" t="s">
        <v>41</v>
      </c>
      <c r="E30" s="16" t="s">
        <v>42</v>
      </c>
      <c r="F30" s="16" t="s">
        <v>35</v>
      </c>
      <c r="G30" s="17">
        <v>10000</v>
      </c>
      <c r="H30" s="102">
        <v>0.35</v>
      </c>
      <c r="I30" s="103">
        <f t="shared" si="0"/>
        <v>3500</v>
      </c>
    </row>
    <row r="31" customHeight="1" spans="1:9">
      <c r="A31" s="19"/>
      <c r="B31" s="31"/>
      <c r="C31" s="20"/>
      <c r="D31" s="101"/>
      <c r="E31" s="16"/>
      <c r="F31" s="17" t="s">
        <v>14</v>
      </c>
      <c r="G31" s="17">
        <v>10000</v>
      </c>
      <c r="H31" s="102"/>
      <c r="I31" s="103">
        <f t="shared" si="0"/>
        <v>0</v>
      </c>
    </row>
    <row r="32" customHeight="1" spans="1:9">
      <c r="A32" s="19"/>
      <c r="B32" s="19">
        <v>45897</v>
      </c>
      <c r="C32" s="20"/>
      <c r="D32" s="101"/>
      <c r="E32" s="16"/>
      <c r="F32" s="17" t="s">
        <v>36</v>
      </c>
      <c r="G32" s="17">
        <v>60000</v>
      </c>
      <c r="H32" s="102">
        <v>0.042</v>
      </c>
      <c r="I32" s="103">
        <f t="shared" si="0"/>
        <v>2520</v>
      </c>
    </row>
    <row r="33" customHeight="1" spans="1:9">
      <c r="A33" s="19"/>
      <c r="B33" s="19"/>
      <c r="C33" s="20"/>
      <c r="D33" s="101"/>
      <c r="E33" s="16"/>
      <c r="F33" s="21" t="s">
        <v>37</v>
      </c>
      <c r="G33" s="17">
        <v>10000</v>
      </c>
      <c r="H33" s="102">
        <v>0.32</v>
      </c>
      <c r="I33" s="103">
        <f t="shared" si="0"/>
        <v>3200</v>
      </c>
    </row>
    <row r="34" customHeight="1" spans="1:9">
      <c r="A34" s="24">
        <v>45889</v>
      </c>
      <c r="B34" s="62">
        <v>45898</v>
      </c>
      <c r="C34" s="16">
        <v>88254</v>
      </c>
      <c r="D34" s="101" t="s">
        <v>43</v>
      </c>
      <c r="E34" s="16" t="s">
        <v>44</v>
      </c>
      <c r="F34" s="16" t="s">
        <v>13</v>
      </c>
      <c r="G34" s="17">
        <v>3000</v>
      </c>
      <c r="H34" s="102">
        <v>0.35</v>
      </c>
      <c r="I34" s="103">
        <f t="shared" si="0"/>
        <v>1050</v>
      </c>
    </row>
    <row r="35" customHeight="1" spans="1:9">
      <c r="A35" s="24"/>
      <c r="B35" s="66"/>
      <c r="C35" s="17"/>
      <c r="D35" s="110"/>
      <c r="E35" s="16"/>
      <c r="F35" s="17" t="s">
        <v>14</v>
      </c>
      <c r="G35" s="17">
        <v>3000</v>
      </c>
      <c r="H35" s="102"/>
      <c r="I35" s="103">
        <f t="shared" si="0"/>
        <v>0</v>
      </c>
    </row>
    <row r="36" customHeight="1" spans="1:9">
      <c r="A36" s="24"/>
      <c r="B36" s="24">
        <v>45897</v>
      </c>
      <c r="C36" s="17"/>
      <c r="D36" s="110"/>
      <c r="E36" s="16"/>
      <c r="F36" s="17" t="s">
        <v>31</v>
      </c>
      <c r="G36" s="17">
        <v>18000</v>
      </c>
      <c r="H36" s="102">
        <v>0.042</v>
      </c>
      <c r="I36" s="103">
        <f t="shared" si="0"/>
        <v>756</v>
      </c>
    </row>
    <row r="37" customHeight="1" spans="1:9">
      <c r="A37" s="24"/>
      <c r="B37" s="24"/>
      <c r="C37" s="17"/>
      <c r="D37" s="110"/>
      <c r="E37" s="16"/>
      <c r="F37" s="16" t="s">
        <v>32</v>
      </c>
      <c r="G37" s="17">
        <v>3000</v>
      </c>
      <c r="H37" s="102">
        <v>0.98</v>
      </c>
      <c r="I37" s="103">
        <f t="shared" si="0"/>
        <v>2940</v>
      </c>
    </row>
    <row r="38" customHeight="1" spans="1:9">
      <c r="A38" s="24">
        <v>45889</v>
      </c>
      <c r="B38" s="111">
        <v>45897</v>
      </c>
      <c r="C38" s="75" t="s">
        <v>45</v>
      </c>
      <c r="D38" s="101" t="s">
        <v>46</v>
      </c>
      <c r="E38" s="16" t="s">
        <v>47</v>
      </c>
      <c r="F38" s="16" t="s">
        <v>24</v>
      </c>
      <c r="G38" s="17">
        <v>13000</v>
      </c>
      <c r="H38" s="102">
        <v>0.285</v>
      </c>
      <c r="I38" s="103">
        <f t="shared" si="0"/>
        <v>3705</v>
      </c>
    </row>
    <row r="39" customHeight="1" spans="1:9">
      <c r="A39" s="24"/>
      <c r="B39" s="112"/>
      <c r="C39" s="107"/>
      <c r="D39" s="101"/>
      <c r="E39" s="16"/>
      <c r="F39" s="17" t="s">
        <v>14</v>
      </c>
      <c r="G39" s="17">
        <v>13000</v>
      </c>
      <c r="H39" s="102"/>
      <c r="I39" s="103">
        <f t="shared" si="0"/>
        <v>0</v>
      </c>
    </row>
    <row r="40" customHeight="1" spans="1:9">
      <c r="A40" s="24"/>
      <c r="B40" s="112"/>
      <c r="C40" s="107"/>
      <c r="D40" s="101"/>
      <c r="E40" s="16"/>
      <c r="F40" s="17" t="s">
        <v>25</v>
      </c>
      <c r="G40" s="17">
        <v>52000</v>
      </c>
      <c r="H40" s="102">
        <v>0.038</v>
      </c>
      <c r="I40" s="103">
        <f t="shared" si="0"/>
        <v>1976</v>
      </c>
    </row>
    <row r="41" customHeight="1" spans="1:9">
      <c r="A41" s="24"/>
      <c r="B41" s="112"/>
      <c r="C41" s="107"/>
      <c r="D41" s="101"/>
      <c r="E41" s="16"/>
      <c r="F41" s="17" t="s">
        <v>26</v>
      </c>
      <c r="G41" s="17">
        <v>13000</v>
      </c>
      <c r="H41" s="102">
        <v>0.025</v>
      </c>
      <c r="I41" s="103">
        <f t="shared" si="0"/>
        <v>325</v>
      </c>
    </row>
    <row r="42" customHeight="1" spans="1:9">
      <c r="A42" s="24"/>
      <c r="B42" s="112"/>
      <c r="C42" s="107"/>
      <c r="D42" s="101"/>
      <c r="E42" s="16"/>
      <c r="F42" s="16" t="s">
        <v>27</v>
      </c>
      <c r="G42" s="17">
        <v>13000</v>
      </c>
      <c r="H42" s="102">
        <v>0.28</v>
      </c>
      <c r="I42" s="103">
        <f t="shared" si="0"/>
        <v>3640</v>
      </c>
    </row>
    <row r="43" customHeight="1" spans="1:9">
      <c r="A43" s="24"/>
      <c r="B43" s="113"/>
      <c r="C43" s="107"/>
      <c r="D43" s="101"/>
      <c r="E43" s="16"/>
      <c r="F43" s="16" t="s">
        <v>28</v>
      </c>
      <c r="G43" s="17">
        <v>13000</v>
      </c>
      <c r="H43" s="109">
        <v>0.85</v>
      </c>
      <c r="I43" s="103">
        <f t="shared" si="0"/>
        <v>11050</v>
      </c>
    </row>
    <row r="44" hidden="1" customHeight="1" spans="1:9">
      <c r="A44" s="114">
        <v>45889</v>
      </c>
      <c r="B44" s="115">
        <v>45912</v>
      </c>
      <c r="C44" s="116" t="s">
        <v>48</v>
      </c>
      <c r="D44" s="117" t="s">
        <v>49</v>
      </c>
      <c r="E44" s="118" t="s">
        <v>50</v>
      </c>
      <c r="F44" s="118" t="s">
        <v>13</v>
      </c>
      <c r="G44" s="119">
        <v>50000</v>
      </c>
      <c r="H44" s="120">
        <v>0.35</v>
      </c>
      <c r="I44" s="121">
        <f t="shared" si="0"/>
        <v>17500</v>
      </c>
    </row>
    <row r="45" hidden="1" customHeight="1" spans="1:9">
      <c r="A45" s="114"/>
      <c r="B45" s="115"/>
      <c r="C45" s="122"/>
      <c r="D45" s="123"/>
      <c r="E45" s="118"/>
      <c r="F45" s="119" t="s">
        <v>14</v>
      </c>
      <c r="G45" s="119">
        <v>50000</v>
      </c>
      <c r="H45" s="124"/>
      <c r="I45" s="121">
        <f t="shared" si="0"/>
        <v>0</v>
      </c>
    </row>
    <row r="46" hidden="1" customHeight="1" spans="1:9">
      <c r="A46" s="114"/>
      <c r="B46" s="115">
        <v>45892</v>
      </c>
      <c r="C46" s="122"/>
      <c r="D46" s="123"/>
      <c r="E46" s="118"/>
      <c r="F46" s="119" t="s">
        <v>19</v>
      </c>
      <c r="G46" s="119">
        <f>50000*4</f>
        <v>200000</v>
      </c>
      <c r="H46" s="125">
        <v>0.042</v>
      </c>
      <c r="I46" s="121">
        <f t="shared" si="0"/>
        <v>8400</v>
      </c>
    </row>
    <row r="47" hidden="1" customHeight="1" spans="1:9">
      <c r="A47" s="114"/>
      <c r="B47" s="115"/>
      <c r="C47" s="122"/>
      <c r="D47" s="123"/>
      <c r="E47" s="118"/>
      <c r="F47" s="118" t="s">
        <v>51</v>
      </c>
      <c r="G47" s="119">
        <v>50000</v>
      </c>
      <c r="H47" s="125">
        <v>0.85</v>
      </c>
      <c r="I47" s="121">
        <f t="shared" si="0"/>
        <v>42500</v>
      </c>
    </row>
    <row r="48" hidden="1" customHeight="1" spans="1:9">
      <c r="A48" s="114"/>
      <c r="B48" s="126">
        <v>45894</v>
      </c>
      <c r="C48" s="122"/>
      <c r="D48" s="123"/>
      <c r="E48" s="118"/>
      <c r="F48" s="118" t="s">
        <v>52</v>
      </c>
      <c r="G48" s="119">
        <v>50000</v>
      </c>
      <c r="H48" s="125">
        <v>0.158</v>
      </c>
      <c r="I48" s="121">
        <f t="shared" si="0"/>
        <v>7900</v>
      </c>
    </row>
    <row r="49" customHeight="1" spans="1:9">
      <c r="A49" s="57">
        <v>45890</v>
      </c>
      <c r="B49" s="58">
        <v>45904</v>
      </c>
      <c r="C49" s="16">
        <v>88378</v>
      </c>
      <c r="D49" s="101" t="s">
        <v>53</v>
      </c>
      <c r="E49" s="16" t="s">
        <v>54</v>
      </c>
      <c r="F49" s="16" t="s">
        <v>13</v>
      </c>
      <c r="G49" s="17">
        <v>3000</v>
      </c>
      <c r="H49" s="102">
        <v>0.285</v>
      </c>
      <c r="I49" s="103">
        <f t="shared" si="0"/>
        <v>855</v>
      </c>
    </row>
    <row r="50" customHeight="1" spans="1:9">
      <c r="A50" s="57"/>
      <c r="B50" s="61"/>
      <c r="C50" s="17"/>
      <c r="D50" s="101"/>
      <c r="E50" s="16"/>
      <c r="F50" s="17" t="s">
        <v>14</v>
      </c>
      <c r="G50" s="17">
        <v>3000</v>
      </c>
      <c r="H50" s="102"/>
      <c r="I50" s="103">
        <f t="shared" si="0"/>
        <v>0</v>
      </c>
    </row>
    <row r="51" customHeight="1" spans="1:9">
      <c r="A51" s="57"/>
      <c r="B51" s="61"/>
      <c r="C51" s="17"/>
      <c r="D51" s="101"/>
      <c r="E51" s="16"/>
      <c r="F51" s="17" t="s">
        <v>19</v>
      </c>
      <c r="G51" s="17">
        <v>12000</v>
      </c>
      <c r="H51" s="102">
        <v>0.038</v>
      </c>
      <c r="I51" s="103">
        <f t="shared" si="0"/>
        <v>456</v>
      </c>
    </row>
    <row r="52" customHeight="1" spans="1:9">
      <c r="A52" s="57"/>
      <c r="B52" s="104"/>
      <c r="C52" s="17"/>
      <c r="D52" s="101"/>
      <c r="E52" s="16"/>
      <c r="F52" s="16" t="s">
        <v>20</v>
      </c>
      <c r="G52" s="17">
        <v>3000</v>
      </c>
      <c r="H52" s="103">
        <v>0.98</v>
      </c>
      <c r="I52" s="103">
        <f t="shared" si="0"/>
        <v>2940</v>
      </c>
    </row>
    <row r="53" customHeight="1" spans="1:9">
      <c r="A53" s="24">
        <v>45890</v>
      </c>
      <c r="B53" s="74">
        <v>45898</v>
      </c>
      <c r="C53" s="75" t="s">
        <v>55</v>
      </c>
      <c r="D53" s="127" t="s">
        <v>56</v>
      </c>
      <c r="E53" s="16" t="s">
        <v>57</v>
      </c>
      <c r="F53" s="16" t="s">
        <v>13</v>
      </c>
      <c r="G53" s="17">
        <v>3000</v>
      </c>
      <c r="H53" s="102">
        <v>0.285</v>
      </c>
      <c r="I53" s="103">
        <f t="shared" si="0"/>
        <v>855</v>
      </c>
    </row>
    <row r="54" customHeight="1" spans="1:9">
      <c r="A54" s="24"/>
      <c r="B54" s="128"/>
      <c r="C54" s="107"/>
      <c r="D54" s="101"/>
      <c r="E54" s="16"/>
      <c r="F54" s="17" t="s">
        <v>14</v>
      </c>
      <c r="G54" s="17">
        <v>3000</v>
      </c>
      <c r="H54" s="102"/>
      <c r="I54" s="103">
        <f t="shared" si="0"/>
        <v>0</v>
      </c>
    </row>
    <row r="55" customHeight="1" spans="1:9">
      <c r="A55" s="24"/>
      <c r="B55" s="128"/>
      <c r="C55" s="107"/>
      <c r="D55" s="101"/>
      <c r="E55" s="16"/>
      <c r="F55" s="17" t="s">
        <v>25</v>
      </c>
      <c r="G55" s="17">
        <v>12000</v>
      </c>
      <c r="H55" s="102">
        <v>0.038</v>
      </c>
      <c r="I55" s="103">
        <f t="shared" si="0"/>
        <v>456</v>
      </c>
    </row>
    <row r="56" customHeight="1" spans="1:9">
      <c r="A56" s="24"/>
      <c r="B56" s="129"/>
      <c r="C56" s="107"/>
      <c r="D56" s="101"/>
      <c r="E56" s="16"/>
      <c r="F56" s="17" t="s">
        <v>26</v>
      </c>
      <c r="G56" s="17">
        <v>3000</v>
      </c>
      <c r="H56" s="102">
        <v>0.025</v>
      </c>
      <c r="I56" s="103">
        <f t="shared" si="0"/>
        <v>75</v>
      </c>
    </row>
    <row r="57" customHeight="1" spans="1:9">
      <c r="A57" s="24"/>
      <c r="B57" s="74">
        <v>45899</v>
      </c>
      <c r="C57" s="107"/>
      <c r="D57" s="101"/>
      <c r="E57" s="16"/>
      <c r="F57" s="16" t="s">
        <v>27</v>
      </c>
      <c r="G57" s="17">
        <v>3000</v>
      </c>
      <c r="H57" s="102">
        <v>0.28</v>
      </c>
      <c r="I57" s="103">
        <f t="shared" si="0"/>
        <v>840</v>
      </c>
    </row>
    <row r="58" customHeight="1" spans="1:9">
      <c r="A58" s="24"/>
      <c r="B58" s="129"/>
      <c r="C58" s="107"/>
      <c r="D58" s="101"/>
      <c r="E58" s="16"/>
      <c r="F58" s="16" t="s">
        <v>28</v>
      </c>
      <c r="G58" s="17">
        <v>3000</v>
      </c>
      <c r="H58" s="109">
        <v>0.85</v>
      </c>
      <c r="I58" s="103">
        <f t="shared" si="0"/>
        <v>2550</v>
      </c>
    </row>
    <row r="59" customHeight="1" spans="1:9">
      <c r="A59" s="19">
        <v>45891</v>
      </c>
      <c r="B59" s="27">
        <v>45904</v>
      </c>
      <c r="C59" s="16" t="s">
        <v>58</v>
      </c>
      <c r="D59" s="127" t="s">
        <v>59</v>
      </c>
      <c r="E59" s="16" t="s">
        <v>60</v>
      </c>
      <c r="F59" s="16" t="s">
        <v>13</v>
      </c>
      <c r="G59" s="17">
        <v>14010</v>
      </c>
      <c r="H59" s="102">
        <v>0.285</v>
      </c>
      <c r="I59" s="103">
        <f t="shared" si="0"/>
        <v>3992.85</v>
      </c>
    </row>
    <row r="60" customHeight="1" spans="1:9">
      <c r="A60" s="19"/>
      <c r="B60" s="31"/>
      <c r="C60" s="17"/>
      <c r="D60" s="101"/>
      <c r="E60" s="16"/>
      <c r="F60" s="17" t="s">
        <v>14</v>
      </c>
      <c r="G60" s="17">
        <v>14010</v>
      </c>
      <c r="H60" s="102"/>
      <c r="I60" s="103">
        <f t="shared" si="0"/>
        <v>0</v>
      </c>
    </row>
    <row r="61" customHeight="1" spans="1:9">
      <c r="A61" s="19"/>
      <c r="B61" s="31"/>
      <c r="C61" s="17"/>
      <c r="D61" s="101"/>
      <c r="E61" s="16"/>
      <c r="F61" s="17" t="s">
        <v>61</v>
      </c>
      <c r="G61" s="17">
        <f>14010*5</f>
        <v>70050</v>
      </c>
      <c r="H61" s="102">
        <v>0.038</v>
      </c>
      <c r="I61" s="103">
        <f t="shared" si="0"/>
        <v>2661.9</v>
      </c>
    </row>
    <row r="62" customHeight="1" spans="1:9">
      <c r="A62" s="19"/>
      <c r="B62" s="31"/>
      <c r="C62" s="17"/>
      <c r="D62" s="101"/>
      <c r="E62" s="16"/>
      <c r="F62" s="17" t="s">
        <v>40</v>
      </c>
      <c r="G62" s="17">
        <f>14010*2</f>
        <v>28020</v>
      </c>
      <c r="H62" s="102">
        <v>0.025</v>
      </c>
      <c r="I62" s="103">
        <f t="shared" si="0"/>
        <v>700.5</v>
      </c>
    </row>
    <row r="63" customHeight="1" spans="1:9">
      <c r="A63" s="19"/>
      <c r="B63" s="36"/>
      <c r="C63" s="17"/>
      <c r="D63" s="101"/>
      <c r="E63" s="16"/>
      <c r="F63" s="16" t="s">
        <v>62</v>
      </c>
      <c r="G63" s="17">
        <v>14010</v>
      </c>
      <c r="H63" s="102">
        <v>0.98</v>
      </c>
      <c r="I63" s="103">
        <f t="shared" si="0"/>
        <v>13729.8</v>
      </c>
    </row>
    <row r="64" customHeight="1" spans="1:9">
      <c r="A64" s="19">
        <v>45891</v>
      </c>
      <c r="B64" s="79">
        <v>45900</v>
      </c>
      <c r="C64" s="80">
        <v>88566</v>
      </c>
      <c r="D64" s="127" t="s">
        <v>63</v>
      </c>
      <c r="E64" s="16" t="s">
        <v>64</v>
      </c>
      <c r="F64" s="16" t="s">
        <v>13</v>
      </c>
      <c r="G64" s="17">
        <v>10000</v>
      </c>
      <c r="H64" s="130">
        <v>0.35</v>
      </c>
      <c r="I64" s="103">
        <f t="shared" si="0"/>
        <v>3500</v>
      </c>
    </row>
    <row r="65" customHeight="1" spans="1:9">
      <c r="A65" s="19"/>
      <c r="B65" s="82"/>
      <c r="C65" s="83"/>
      <c r="D65" s="101"/>
      <c r="E65" s="16"/>
      <c r="F65" s="17" t="s">
        <v>14</v>
      </c>
      <c r="G65" s="17">
        <v>10000</v>
      </c>
      <c r="H65" s="131"/>
      <c r="I65" s="103">
        <f t="shared" si="0"/>
        <v>0</v>
      </c>
    </row>
    <row r="66" customHeight="1" spans="1:9">
      <c r="A66" s="19"/>
      <c r="B66" s="19">
        <v>45895</v>
      </c>
      <c r="C66" s="83"/>
      <c r="D66" s="101"/>
      <c r="E66" s="16"/>
      <c r="F66" s="17" t="s">
        <v>19</v>
      </c>
      <c r="G66" s="17">
        <f>10000*4</f>
        <v>40000</v>
      </c>
      <c r="H66" s="102">
        <v>0.042</v>
      </c>
      <c r="I66" s="103">
        <f t="shared" si="0"/>
        <v>1680</v>
      </c>
    </row>
    <row r="67" customHeight="1" spans="1:9">
      <c r="A67" s="19"/>
      <c r="B67" s="31">
        <v>45896</v>
      </c>
      <c r="C67" s="83"/>
      <c r="D67" s="101"/>
      <c r="E67" s="16"/>
      <c r="F67" s="16" t="s">
        <v>51</v>
      </c>
      <c r="G67" s="17">
        <v>10000</v>
      </c>
      <c r="H67" s="102">
        <v>0.85</v>
      </c>
      <c r="I67" s="103">
        <f t="shared" ref="I67:I106" si="1">G67*H67</f>
        <v>8500</v>
      </c>
    </row>
    <row r="68" customHeight="1" spans="1:9">
      <c r="A68" s="19"/>
      <c r="B68" s="36"/>
      <c r="C68" s="83"/>
      <c r="D68" s="101"/>
      <c r="E68" s="16"/>
      <c r="F68" s="16" t="s">
        <v>52</v>
      </c>
      <c r="G68" s="17">
        <v>10000</v>
      </c>
      <c r="H68" s="102">
        <v>0.158</v>
      </c>
      <c r="I68" s="103">
        <f t="shared" si="1"/>
        <v>1580</v>
      </c>
    </row>
    <row r="69" customHeight="1" spans="1:9">
      <c r="A69" s="19">
        <v>45895</v>
      </c>
      <c r="B69" s="27">
        <v>45911</v>
      </c>
      <c r="C69" s="16">
        <v>40169</v>
      </c>
      <c r="D69" s="127" t="s">
        <v>65</v>
      </c>
      <c r="E69" s="16" t="s">
        <v>66</v>
      </c>
      <c r="F69" s="16" t="s">
        <v>13</v>
      </c>
      <c r="G69" s="17">
        <v>10010</v>
      </c>
      <c r="H69" s="130">
        <v>0.285</v>
      </c>
      <c r="I69" s="103">
        <f t="shared" si="1"/>
        <v>2852.85</v>
      </c>
    </row>
    <row r="70" customHeight="1" spans="1:9">
      <c r="A70" s="19"/>
      <c r="B70" s="31"/>
      <c r="C70" s="17"/>
      <c r="D70" s="101"/>
      <c r="E70" s="16"/>
      <c r="F70" s="17" t="s">
        <v>14</v>
      </c>
      <c r="G70" s="17">
        <v>10010</v>
      </c>
      <c r="H70" s="131"/>
      <c r="I70" s="103">
        <f t="shared" si="1"/>
        <v>0</v>
      </c>
    </row>
    <row r="71" customHeight="1" spans="1:9">
      <c r="A71" s="19"/>
      <c r="B71" s="31"/>
      <c r="C71" s="17"/>
      <c r="D71" s="101"/>
      <c r="E71" s="16"/>
      <c r="F71" s="17" t="s">
        <v>31</v>
      </c>
      <c r="G71" s="17">
        <f>10010*6</f>
        <v>60060</v>
      </c>
      <c r="H71" s="102">
        <v>0.038</v>
      </c>
      <c r="I71" s="103">
        <f t="shared" si="1"/>
        <v>2282.28</v>
      </c>
    </row>
    <row r="72" customHeight="1" spans="1:9">
      <c r="A72" s="19"/>
      <c r="B72" s="36">
        <v>45907</v>
      </c>
      <c r="C72" s="17"/>
      <c r="D72" s="101"/>
      <c r="E72" s="16"/>
      <c r="F72" s="16" t="s">
        <v>62</v>
      </c>
      <c r="G72" s="17">
        <v>10010</v>
      </c>
      <c r="H72" s="102">
        <v>0.98</v>
      </c>
      <c r="I72" s="103">
        <f t="shared" si="1"/>
        <v>9809.8</v>
      </c>
    </row>
    <row r="73" customHeight="1" spans="1:9">
      <c r="A73" s="19">
        <v>45895</v>
      </c>
      <c r="B73" s="27">
        <v>45904</v>
      </c>
      <c r="C73" s="21">
        <v>88634</v>
      </c>
      <c r="D73" s="101" t="s">
        <v>67</v>
      </c>
      <c r="E73" s="16" t="s">
        <v>68</v>
      </c>
      <c r="F73" s="16" t="s">
        <v>35</v>
      </c>
      <c r="G73" s="17">
        <v>10000</v>
      </c>
      <c r="H73" s="102">
        <v>0.35</v>
      </c>
      <c r="I73" s="103">
        <f t="shared" si="1"/>
        <v>3500</v>
      </c>
    </row>
    <row r="74" customHeight="1" spans="1:9">
      <c r="A74" s="19"/>
      <c r="B74" s="31"/>
      <c r="C74" s="20"/>
      <c r="D74" s="101"/>
      <c r="E74" s="16"/>
      <c r="F74" s="17" t="s">
        <v>14</v>
      </c>
      <c r="G74" s="17">
        <v>10000</v>
      </c>
      <c r="H74" s="102"/>
      <c r="I74" s="103">
        <f t="shared" si="1"/>
        <v>0</v>
      </c>
    </row>
    <row r="75" customHeight="1" spans="1:9">
      <c r="A75" s="19"/>
      <c r="B75" s="31"/>
      <c r="C75" s="20"/>
      <c r="D75" s="101"/>
      <c r="E75" s="16"/>
      <c r="F75" s="17" t="s">
        <v>36</v>
      </c>
      <c r="G75" s="17">
        <v>60000</v>
      </c>
      <c r="H75" s="102">
        <v>0.042</v>
      </c>
      <c r="I75" s="103">
        <f t="shared" si="1"/>
        <v>2520</v>
      </c>
    </row>
    <row r="76" customHeight="1" spans="1:9">
      <c r="A76" s="19"/>
      <c r="B76" s="36"/>
      <c r="C76" s="20"/>
      <c r="D76" s="101"/>
      <c r="E76" s="16"/>
      <c r="F76" s="21" t="s">
        <v>37</v>
      </c>
      <c r="G76" s="17">
        <v>10000</v>
      </c>
      <c r="H76" s="102">
        <v>0.32</v>
      </c>
      <c r="I76" s="103">
        <f t="shared" si="1"/>
        <v>3200</v>
      </c>
    </row>
    <row r="77" customHeight="1" spans="1:9">
      <c r="A77" s="24">
        <v>45895</v>
      </c>
      <c r="B77" s="111">
        <v>45904</v>
      </c>
      <c r="C77" s="75" t="s">
        <v>69</v>
      </c>
      <c r="D77" s="101" t="s">
        <v>70</v>
      </c>
      <c r="E77" s="16" t="s">
        <v>71</v>
      </c>
      <c r="F77" s="16" t="s">
        <v>24</v>
      </c>
      <c r="G77" s="17">
        <v>11000</v>
      </c>
      <c r="H77" s="102">
        <v>0.285</v>
      </c>
      <c r="I77" s="103">
        <f t="shared" si="1"/>
        <v>3135</v>
      </c>
    </row>
    <row r="78" customHeight="1" spans="1:9">
      <c r="A78" s="24"/>
      <c r="B78" s="112"/>
      <c r="C78" s="107"/>
      <c r="D78" s="101"/>
      <c r="E78" s="16"/>
      <c r="F78" s="17" t="s">
        <v>14</v>
      </c>
      <c r="G78" s="17">
        <v>11000</v>
      </c>
      <c r="H78" s="102"/>
      <c r="I78" s="103">
        <f t="shared" si="1"/>
        <v>0</v>
      </c>
    </row>
    <row r="79" customHeight="1" spans="1:9">
      <c r="A79" s="24"/>
      <c r="B79" s="112"/>
      <c r="C79" s="107"/>
      <c r="D79" s="101"/>
      <c r="E79" s="16"/>
      <c r="F79" s="17" t="s">
        <v>25</v>
      </c>
      <c r="G79" s="17">
        <v>44000</v>
      </c>
      <c r="H79" s="102">
        <v>0.038</v>
      </c>
      <c r="I79" s="103">
        <f t="shared" si="1"/>
        <v>1672</v>
      </c>
    </row>
    <row r="80" customHeight="1" spans="1:9">
      <c r="A80" s="24"/>
      <c r="B80" s="112"/>
      <c r="C80" s="107"/>
      <c r="D80" s="101"/>
      <c r="E80" s="16"/>
      <c r="F80" s="17" t="s">
        <v>26</v>
      </c>
      <c r="G80" s="17">
        <v>11000</v>
      </c>
      <c r="H80" s="102">
        <v>0.025</v>
      </c>
      <c r="I80" s="103">
        <f t="shared" si="1"/>
        <v>275</v>
      </c>
    </row>
    <row r="81" customHeight="1" spans="1:9">
      <c r="A81" s="24"/>
      <c r="B81" s="112"/>
      <c r="C81" s="107"/>
      <c r="D81" s="101"/>
      <c r="E81" s="16"/>
      <c r="F81" s="16" t="s">
        <v>27</v>
      </c>
      <c r="G81" s="17">
        <v>11000</v>
      </c>
      <c r="H81" s="102">
        <v>0.28</v>
      </c>
      <c r="I81" s="103">
        <f t="shared" si="1"/>
        <v>3080</v>
      </c>
    </row>
    <row r="82" customHeight="1" spans="1:9">
      <c r="A82" s="24"/>
      <c r="B82" s="113"/>
      <c r="C82" s="107"/>
      <c r="D82" s="101"/>
      <c r="E82" s="16"/>
      <c r="F82" s="16" t="s">
        <v>28</v>
      </c>
      <c r="G82" s="17">
        <v>11000</v>
      </c>
      <c r="H82" s="109">
        <v>0.85</v>
      </c>
      <c r="I82" s="103">
        <f t="shared" si="1"/>
        <v>9350</v>
      </c>
    </row>
    <row r="83" customHeight="1" spans="1:9">
      <c r="A83" s="19">
        <v>45895</v>
      </c>
      <c r="B83" s="27">
        <v>45904</v>
      </c>
      <c r="C83" s="21" t="s">
        <v>72</v>
      </c>
      <c r="D83" s="101" t="s">
        <v>73</v>
      </c>
      <c r="E83" s="16" t="s">
        <v>74</v>
      </c>
      <c r="F83" s="16" t="s">
        <v>35</v>
      </c>
      <c r="G83" s="17">
        <v>20600</v>
      </c>
      <c r="H83" s="102">
        <v>0.35</v>
      </c>
      <c r="I83" s="103">
        <f t="shared" si="1"/>
        <v>7210</v>
      </c>
    </row>
    <row r="84" customHeight="1" spans="1:9">
      <c r="A84" s="19"/>
      <c r="B84" s="31"/>
      <c r="C84" s="20"/>
      <c r="D84" s="101"/>
      <c r="E84" s="16"/>
      <c r="F84" s="17" t="s">
        <v>14</v>
      </c>
      <c r="G84" s="17">
        <v>20600</v>
      </c>
      <c r="H84" s="102"/>
      <c r="I84" s="103">
        <f t="shared" si="1"/>
        <v>0</v>
      </c>
    </row>
    <row r="85" customHeight="1" spans="1:9">
      <c r="A85" s="19"/>
      <c r="B85" s="31"/>
      <c r="C85" s="20"/>
      <c r="D85" s="101"/>
      <c r="E85" s="16"/>
      <c r="F85" s="17" t="s">
        <v>36</v>
      </c>
      <c r="G85" s="17">
        <v>123600</v>
      </c>
      <c r="H85" s="102">
        <v>0.042</v>
      </c>
      <c r="I85" s="103">
        <f t="shared" si="1"/>
        <v>5191.2</v>
      </c>
    </row>
    <row r="86" customHeight="1" spans="1:9">
      <c r="A86" s="19"/>
      <c r="B86" s="36"/>
      <c r="C86" s="20"/>
      <c r="D86" s="101"/>
      <c r="E86" s="16"/>
      <c r="F86" s="21" t="s">
        <v>37</v>
      </c>
      <c r="G86" s="17">
        <v>20600</v>
      </c>
      <c r="H86" s="102">
        <v>0.32</v>
      </c>
      <c r="I86" s="103">
        <f t="shared" si="1"/>
        <v>6592</v>
      </c>
    </row>
    <row r="87" customHeight="1" spans="1:9">
      <c r="A87" s="24">
        <v>45896</v>
      </c>
      <c r="B87" s="62">
        <v>45904</v>
      </c>
      <c r="C87" s="16" t="s">
        <v>72</v>
      </c>
      <c r="D87" s="101" t="s">
        <v>75</v>
      </c>
      <c r="E87" s="16" t="s">
        <v>76</v>
      </c>
      <c r="F87" s="16" t="s">
        <v>13</v>
      </c>
      <c r="G87" s="17">
        <v>5400</v>
      </c>
      <c r="H87" s="102">
        <v>0.35</v>
      </c>
      <c r="I87" s="103">
        <f t="shared" si="1"/>
        <v>1890</v>
      </c>
    </row>
    <row r="88" customHeight="1" spans="1:9">
      <c r="A88" s="24"/>
      <c r="B88" s="66"/>
      <c r="C88" s="17"/>
      <c r="D88" s="101"/>
      <c r="E88" s="16"/>
      <c r="F88" s="17" t="s">
        <v>14</v>
      </c>
      <c r="G88" s="17">
        <v>5400</v>
      </c>
      <c r="H88" s="102"/>
      <c r="I88" s="103">
        <f t="shared" si="1"/>
        <v>0</v>
      </c>
    </row>
    <row r="89" customHeight="1" spans="1:9">
      <c r="A89" s="24"/>
      <c r="B89" s="66"/>
      <c r="C89" s="17"/>
      <c r="D89" s="101"/>
      <c r="E89" s="16"/>
      <c r="F89" s="17" t="s">
        <v>31</v>
      </c>
      <c r="G89" s="17">
        <v>32400</v>
      </c>
      <c r="H89" s="102">
        <v>0.042</v>
      </c>
      <c r="I89" s="103">
        <f t="shared" si="1"/>
        <v>1360.8</v>
      </c>
    </row>
    <row r="90" customHeight="1" spans="1:9">
      <c r="A90" s="24"/>
      <c r="B90" s="66"/>
      <c r="C90" s="17"/>
      <c r="D90" s="101"/>
      <c r="E90" s="16"/>
      <c r="F90" s="16" t="s">
        <v>32</v>
      </c>
      <c r="G90" s="17">
        <v>5400</v>
      </c>
      <c r="H90" s="102">
        <v>0.98</v>
      </c>
      <c r="I90" s="103">
        <f t="shared" si="1"/>
        <v>5292</v>
      </c>
    </row>
    <row r="91" customHeight="1" spans="1:9">
      <c r="A91" s="24">
        <v>45896</v>
      </c>
      <c r="B91" s="111">
        <v>45904</v>
      </c>
      <c r="C91" s="75" t="s">
        <v>77</v>
      </c>
      <c r="D91" s="101" t="s">
        <v>78</v>
      </c>
      <c r="E91" s="16" t="s">
        <v>79</v>
      </c>
      <c r="F91" s="16" t="s">
        <v>24</v>
      </c>
      <c r="G91" s="17">
        <v>5000</v>
      </c>
      <c r="H91" s="102">
        <v>0.285</v>
      </c>
      <c r="I91" s="103">
        <f t="shared" si="1"/>
        <v>1425</v>
      </c>
    </row>
    <row r="92" customHeight="1" spans="1:9">
      <c r="A92" s="24"/>
      <c r="B92" s="112"/>
      <c r="C92" s="107"/>
      <c r="D92" s="101"/>
      <c r="E92" s="16"/>
      <c r="F92" s="17" t="s">
        <v>14</v>
      </c>
      <c r="G92" s="17">
        <v>5000</v>
      </c>
      <c r="H92" s="102"/>
      <c r="I92" s="103">
        <f t="shared" si="1"/>
        <v>0</v>
      </c>
    </row>
    <row r="93" customHeight="1" spans="1:9">
      <c r="A93" s="24"/>
      <c r="B93" s="112"/>
      <c r="C93" s="107"/>
      <c r="D93" s="101"/>
      <c r="E93" s="16"/>
      <c r="F93" s="17" t="s">
        <v>25</v>
      </c>
      <c r="G93" s="17">
        <v>20000</v>
      </c>
      <c r="H93" s="102">
        <v>0.038</v>
      </c>
      <c r="I93" s="103">
        <f t="shared" si="1"/>
        <v>760</v>
      </c>
    </row>
    <row r="94" customHeight="1" spans="1:9">
      <c r="A94" s="24"/>
      <c r="B94" s="112"/>
      <c r="C94" s="107"/>
      <c r="D94" s="101"/>
      <c r="E94" s="16"/>
      <c r="F94" s="17" t="s">
        <v>26</v>
      </c>
      <c r="G94" s="17">
        <v>5000</v>
      </c>
      <c r="H94" s="102">
        <v>0.025</v>
      </c>
      <c r="I94" s="103">
        <f t="shared" si="1"/>
        <v>125</v>
      </c>
    </row>
    <row r="95" customHeight="1" spans="1:9">
      <c r="A95" s="24"/>
      <c r="B95" s="112"/>
      <c r="C95" s="107"/>
      <c r="D95" s="101"/>
      <c r="E95" s="16"/>
      <c r="F95" s="16" t="s">
        <v>27</v>
      </c>
      <c r="G95" s="17">
        <v>5000</v>
      </c>
      <c r="H95" s="102">
        <v>0.28</v>
      </c>
      <c r="I95" s="103">
        <f t="shared" si="1"/>
        <v>1400</v>
      </c>
    </row>
    <row r="96" customHeight="1" spans="1:9">
      <c r="A96" s="24"/>
      <c r="B96" s="113"/>
      <c r="C96" s="107"/>
      <c r="D96" s="101"/>
      <c r="E96" s="16"/>
      <c r="F96" s="16" t="s">
        <v>28</v>
      </c>
      <c r="G96" s="17">
        <v>5000</v>
      </c>
      <c r="H96" s="109">
        <v>0.85</v>
      </c>
      <c r="I96" s="103">
        <f t="shared" si="1"/>
        <v>4250</v>
      </c>
    </row>
    <row r="97" customHeight="1" spans="1:9">
      <c r="A97" s="19">
        <v>45897</v>
      </c>
      <c r="B97" s="27">
        <v>45910</v>
      </c>
      <c r="C97" s="21">
        <v>88914</v>
      </c>
      <c r="D97" s="127" t="s">
        <v>80</v>
      </c>
      <c r="E97" s="16" t="s">
        <v>81</v>
      </c>
      <c r="F97" s="16" t="s">
        <v>13</v>
      </c>
      <c r="G97" s="17">
        <v>6000</v>
      </c>
      <c r="H97" s="102">
        <v>0.285</v>
      </c>
      <c r="I97" s="103">
        <f t="shared" si="1"/>
        <v>1710</v>
      </c>
    </row>
    <row r="98" customHeight="1" spans="1:9">
      <c r="A98" s="19"/>
      <c r="B98" s="36"/>
      <c r="C98" s="20"/>
      <c r="D98" s="101"/>
      <c r="E98" s="16"/>
      <c r="F98" s="17" t="s">
        <v>14</v>
      </c>
      <c r="G98" s="17">
        <v>6000</v>
      </c>
      <c r="H98" s="102"/>
      <c r="I98" s="103">
        <f t="shared" si="1"/>
        <v>0</v>
      </c>
    </row>
    <row r="99" customHeight="1" spans="1:9">
      <c r="A99" s="19"/>
      <c r="B99" s="77">
        <v>45910</v>
      </c>
      <c r="C99" s="20"/>
      <c r="D99" s="101"/>
      <c r="E99" s="16"/>
      <c r="F99" s="17" t="s">
        <v>61</v>
      </c>
      <c r="G99" s="17">
        <v>30000</v>
      </c>
      <c r="H99" s="102">
        <v>0.038</v>
      </c>
      <c r="I99" s="103">
        <f t="shared" si="1"/>
        <v>1140</v>
      </c>
    </row>
    <row r="100" customHeight="1" spans="1:9">
      <c r="A100" s="19"/>
      <c r="B100" s="19">
        <v>45905</v>
      </c>
      <c r="C100" s="20"/>
      <c r="D100" s="101"/>
      <c r="E100" s="16"/>
      <c r="F100" s="16" t="s">
        <v>82</v>
      </c>
      <c r="G100" s="17">
        <v>6000</v>
      </c>
      <c r="H100" s="102">
        <v>0.91</v>
      </c>
      <c r="I100" s="103">
        <f t="shared" si="1"/>
        <v>5460</v>
      </c>
    </row>
    <row r="101" customHeight="1" spans="1:9">
      <c r="A101" s="24">
        <v>45901</v>
      </c>
      <c r="B101" s="62">
        <v>45907</v>
      </c>
      <c r="C101" s="16">
        <v>40214</v>
      </c>
      <c r="D101" s="101" t="s">
        <v>83</v>
      </c>
      <c r="E101" s="16" t="s">
        <v>84</v>
      </c>
      <c r="F101" s="16" t="s">
        <v>13</v>
      </c>
      <c r="G101" s="17">
        <v>9000</v>
      </c>
      <c r="H101" s="102">
        <v>0.285</v>
      </c>
      <c r="I101" s="103">
        <f t="shared" si="1"/>
        <v>2565</v>
      </c>
    </row>
    <row r="102" customHeight="1" spans="1:9">
      <c r="A102" s="24"/>
      <c r="B102" s="66"/>
      <c r="C102" s="17"/>
      <c r="D102" s="101"/>
      <c r="E102" s="16"/>
      <c r="F102" s="17" t="s">
        <v>14</v>
      </c>
      <c r="G102" s="17">
        <v>9000</v>
      </c>
      <c r="H102" s="102"/>
      <c r="I102" s="103">
        <f t="shared" si="1"/>
        <v>0</v>
      </c>
    </row>
    <row r="103" customHeight="1" spans="1:9">
      <c r="A103" s="24"/>
      <c r="B103" s="24">
        <v>45904</v>
      </c>
      <c r="C103" s="17"/>
      <c r="D103" s="101"/>
      <c r="E103" s="16"/>
      <c r="F103" s="17" t="s">
        <v>19</v>
      </c>
      <c r="G103" s="17">
        <v>36000</v>
      </c>
      <c r="H103" s="102">
        <v>0.038</v>
      </c>
      <c r="I103" s="103">
        <f t="shared" si="1"/>
        <v>1368</v>
      </c>
    </row>
    <row r="104" customHeight="1" spans="1:9">
      <c r="A104" s="24"/>
      <c r="B104" s="24"/>
      <c r="C104" s="17"/>
      <c r="D104" s="101"/>
      <c r="E104" s="16"/>
      <c r="F104" s="17" t="s">
        <v>40</v>
      </c>
      <c r="G104" s="17">
        <v>18000</v>
      </c>
      <c r="H104" s="102">
        <v>0.025</v>
      </c>
      <c r="I104" s="103">
        <f t="shared" si="1"/>
        <v>450</v>
      </c>
    </row>
    <row r="105" customHeight="1" spans="1:9">
      <c r="A105" s="24"/>
      <c r="B105" s="24"/>
      <c r="C105" s="17"/>
      <c r="D105" s="101"/>
      <c r="E105" s="16"/>
      <c r="F105" s="16" t="s">
        <v>32</v>
      </c>
      <c r="G105" s="17">
        <v>9000</v>
      </c>
      <c r="H105" s="102">
        <v>0.98</v>
      </c>
      <c r="I105" s="103">
        <f t="shared" si="1"/>
        <v>8820</v>
      </c>
    </row>
    <row r="106" customHeight="1" spans="1:9">
      <c r="A106" s="19">
        <v>45901</v>
      </c>
      <c r="B106" s="27">
        <v>45906</v>
      </c>
      <c r="C106" s="21" t="s">
        <v>85</v>
      </c>
      <c r="D106" s="127" t="s">
        <v>86</v>
      </c>
      <c r="E106" s="16" t="s">
        <v>87</v>
      </c>
      <c r="F106" s="16" t="s">
        <v>13</v>
      </c>
      <c r="G106" s="17">
        <v>47000</v>
      </c>
      <c r="H106" s="102">
        <v>0.285</v>
      </c>
      <c r="I106" s="103">
        <f t="shared" si="1"/>
        <v>13395</v>
      </c>
    </row>
    <row r="107" customHeight="1" spans="1:9">
      <c r="A107" s="19"/>
      <c r="B107" s="31"/>
      <c r="C107" s="20"/>
      <c r="D107" s="101"/>
      <c r="E107" s="16"/>
      <c r="F107" s="17" t="s">
        <v>14</v>
      </c>
      <c r="G107" s="17">
        <v>47000</v>
      </c>
      <c r="H107" s="102"/>
      <c r="I107" s="103"/>
    </row>
    <row r="108" customHeight="1" spans="1:9">
      <c r="A108" s="19"/>
      <c r="B108" s="31"/>
      <c r="C108" s="20"/>
      <c r="D108" s="101"/>
      <c r="E108" s="16"/>
      <c r="F108" s="17" t="s">
        <v>19</v>
      </c>
      <c r="G108" s="17">
        <v>188000</v>
      </c>
      <c r="H108" s="102">
        <v>0.038</v>
      </c>
      <c r="I108" s="103">
        <f t="shared" ref="I108:I163" si="2">G108*H108</f>
        <v>7144</v>
      </c>
    </row>
    <row r="109" customHeight="1" spans="1:9">
      <c r="A109" s="19"/>
      <c r="B109" s="36"/>
      <c r="C109" s="20"/>
      <c r="D109" s="101"/>
      <c r="E109" s="16"/>
      <c r="F109" s="16" t="s">
        <v>82</v>
      </c>
      <c r="G109" s="17">
        <v>47000</v>
      </c>
      <c r="H109" s="102">
        <v>0.91</v>
      </c>
      <c r="I109" s="103">
        <f t="shared" si="2"/>
        <v>42770</v>
      </c>
    </row>
    <row r="110" customHeight="1" spans="1:9">
      <c r="A110" s="24">
        <v>45901</v>
      </c>
      <c r="B110" s="111">
        <v>45907</v>
      </c>
      <c r="C110" s="75" t="s">
        <v>88</v>
      </c>
      <c r="D110" s="101" t="s">
        <v>89</v>
      </c>
      <c r="E110" s="16" t="s">
        <v>90</v>
      </c>
      <c r="F110" s="16" t="s">
        <v>24</v>
      </c>
      <c r="G110" s="17">
        <v>12000</v>
      </c>
      <c r="H110" s="102">
        <v>0.285</v>
      </c>
      <c r="I110" s="103">
        <f t="shared" si="2"/>
        <v>3420</v>
      </c>
    </row>
    <row r="111" customHeight="1" spans="1:9">
      <c r="A111" s="24"/>
      <c r="B111" s="113"/>
      <c r="C111" s="107"/>
      <c r="D111" s="101"/>
      <c r="E111" s="16"/>
      <c r="F111" s="17" t="s">
        <v>14</v>
      </c>
      <c r="G111" s="17">
        <v>12000</v>
      </c>
      <c r="H111" s="102"/>
      <c r="I111" s="103">
        <f t="shared" si="2"/>
        <v>0</v>
      </c>
    </row>
    <row r="112" customHeight="1" spans="1:9">
      <c r="A112" s="24"/>
      <c r="B112" s="111">
        <v>45904</v>
      </c>
      <c r="C112" s="107"/>
      <c r="D112" s="101"/>
      <c r="E112" s="16"/>
      <c r="F112" s="17" t="s">
        <v>25</v>
      </c>
      <c r="G112" s="17">
        <v>48000</v>
      </c>
      <c r="H112" s="102">
        <v>0.038</v>
      </c>
      <c r="I112" s="103">
        <f t="shared" si="2"/>
        <v>1824</v>
      </c>
    </row>
    <row r="113" customHeight="1" spans="1:9">
      <c r="A113" s="24"/>
      <c r="B113" s="112"/>
      <c r="C113" s="107"/>
      <c r="D113" s="101"/>
      <c r="E113" s="16"/>
      <c r="F113" s="17" t="s">
        <v>26</v>
      </c>
      <c r="G113" s="17">
        <v>12000</v>
      </c>
      <c r="H113" s="102">
        <v>0.025</v>
      </c>
      <c r="I113" s="103">
        <f t="shared" si="2"/>
        <v>300</v>
      </c>
    </row>
    <row r="114" customHeight="1" spans="1:9">
      <c r="A114" s="24"/>
      <c r="B114" s="112"/>
      <c r="C114" s="107"/>
      <c r="D114" s="101"/>
      <c r="E114" s="16"/>
      <c r="F114" s="16" t="s">
        <v>27</v>
      </c>
      <c r="G114" s="17">
        <v>12000</v>
      </c>
      <c r="H114" s="102">
        <v>0.28</v>
      </c>
      <c r="I114" s="103">
        <f t="shared" si="2"/>
        <v>3360</v>
      </c>
    </row>
    <row r="115" customHeight="1" spans="1:9">
      <c r="A115" s="24"/>
      <c r="B115" s="113"/>
      <c r="C115" s="107"/>
      <c r="D115" s="101"/>
      <c r="E115" s="16"/>
      <c r="F115" s="16" t="s">
        <v>28</v>
      </c>
      <c r="G115" s="17">
        <v>12000</v>
      </c>
      <c r="H115" s="109">
        <v>0.85</v>
      </c>
      <c r="I115" s="103">
        <f t="shared" si="2"/>
        <v>10200</v>
      </c>
    </row>
    <row r="116" customHeight="1" spans="1:9">
      <c r="A116" s="24">
        <v>45902</v>
      </c>
      <c r="B116" s="74">
        <v>45907</v>
      </c>
      <c r="C116" s="75" t="s">
        <v>91</v>
      </c>
      <c r="D116" s="127" t="s">
        <v>92</v>
      </c>
      <c r="E116" s="16" t="s">
        <v>93</v>
      </c>
      <c r="F116" s="16" t="s">
        <v>13</v>
      </c>
      <c r="G116" s="17">
        <v>18020</v>
      </c>
      <c r="H116" s="102">
        <v>0.285</v>
      </c>
      <c r="I116" s="103">
        <f t="shared" si="2"/>
        <v>5135.7</v>
      </c>
    </row>
    <row r="117" customHeight="1" spans="1:9">
      <c r="A117" s="24"/>
      <c r="B117" s="128"/>
      <c r="C117" s="107"/>
      <c r="D117" s="101"/>
      <c r="E117" s="16"/>
      <c r="F117" s="17" t="s">
        <v>14</v>
      </c>
      <c r="G117" s="17">
        <v>18020</v>
      </c>
      <c r="H117" s="102"/>
      <c r="I117" s="103">
        <f t="shared" si="2"/>
        <v>0</v>
      </c>
    </row>
    <row r="118" customHeight="1" spans="1:9">
      <c r="A118" s="24"/>
      <c r="B118" s="128"/>
      <c r="C118" s="107"/>
      <c r="D118" s="101"/>
      <c r="E118" s="16"/>
      <c r="F118" s="17" t="s">
        <v>25</v>
      </c>
      <c r="G118" s="17">
        <v>72080</v>
      </c>
      <c r="H118" s="102">
        <v>0.038</v>
      </c>
      <c r="I118" s="103">
        <f t="shared" si="2"/>
        <v>2739.04</v>
      </c>
    </row>
    <row r="119" customHeight="1" spans="1:9">
      <c r="A119" s="24"/>
      <c r="B119" s="128"/>
      <c r="C119" s="107"/>
      <c r="D119" s="101"/>
      <c r="E119" s="16"/>
      <c r="F119" s="17" t="s">
        <v>26</v>
      </c>
      <c r="G119" s="17">
        <v>18020</v>
      </c>
      <c r="H119" s="102">
        <v>0.025</v>
      </c>
      <c r="I119" s="103">
        <f t="shared" si="2"/>
        <v>450.5</v>
      </c>
    </row>
    <row r="120" customHeight="1" spans="1:9">
      <c r="A120" s="24"/>
      <c r="B120" s="128"/>
      <c r="C120" s="107"/>
      <c r="D120" s="101"/>
      <c r="E120" s="16"/>
      <c r="F120" s="16" t="s">
        <v>27</v>
      </c>
      <c r="G120" s="17">
        <v>18020</v>
      </c>
      <c r="H120" s="102">
        <v>0.28</v>
      </c>
      <c r="I120" s="103">
        <f t="shared" si="2"/>
        <v>5045.6</v>
      </c>
    </row>
    <row r="121" customHeight="1" spans="1:9">
      <c r="A121" s="24"/>
      <c r="B121" s="129"/>
      <c r="C121" s="107"/>
      <c r="D121" s="101"/>
      <c r="E121" s="16"/>
      <c r="F121" s="16" t="s">
        <v>94</v>
      </c>
      <c r="G121" s="17">
        <v>18020</v>
      </c>
      <c r="H121" s="109">
        <v>0.85</v>
      </c>
      <c r="I121" s="103">
        <f t="shared" si="2"/>
        <v>15317</v>
      </c>
    </row>
    <row r="122" customHeight="1" spans="1:9">
      <c r="A122" s="24">
        <v>45902</v>
      </c>
      <c r="B122" s="74">
        <v>45909</v>
      </c>
      <c r="C122" s="75" t="s">
        <v>95</v>
      </c>
      <c r="D122" s="127" t="s">
        <v>96</v>
      </c>
      <c r="E122" s="16" t="s">
        <v>97</v>
      </c>
      <c r="F122" s="16" t="s">
        <v>13</v>
      </c>
      <c r="G122" s="17">
        <v>18020</v>
      </c>
      <c r="H122" s="102">
        <v>0.285</v>
      </c>
      <c r="I122" s="103">
        <f t="shared" si="2"/>
        <v>5135.7</v>
      </c>
    </row>
    <row r="123" customHeight="1" spans="1:9">
      <c r="A123" s="24"/>
      <c r="B123" s="128"/>
      <c r="C123" s="107"/>
      <c r="D123" s="101"/>
      <c r="E123" s="16"/>
      <c r="F123" s="17" t="s">
        <v>14</v>
      </c>
      <c r="G123" s="17">
        <v>18020</v>
      </c>
      <c r="H123" s="102"/>
      <c r="I123" s="103">
        <f t="shared" si="2"/>
        <v>0</v>
      </c>
    </row>
    <row r="124" customHeight="1" spans="1:9">
      <c r="A124" s="24"/>
      <c r="B124" s="128"/>
      <c r="C124" s="107"/>
      <c r="D124" s="101"/>
      <c r="E124" s="16"/>
      <c r="F124" s="17" t="s">
        <v>25</v>
      </c>
      <c r="G124" s="17">
        <v>72080</v>
      </c>
      <c r="H124" s="102">
        <v>0.038</v>
      </c>
      <c r="I124" s="103">
        <f t="shared" si="2"/>
        <v>2739.04</v>
      </c>
    </row>
    <row r="125" customHeight="1" spans="1:9">
      <c r="A125" s="24"/>
      <c r="B125" s="128"/>
      <c r="C125" s="107"/>
      <c r="D125" s="101"/>
      <c r="E125" s="16"/>
      <c r="F125" s="17" t="s">
        <v>26</v>
      </c>
      <c r="G125" s="17">
        <v>18020</v>
      </c>
      <c r="H125" s="102">
        <v>0.025</v>
      </c>
      <c r="I125" s="103">
        <f t="shared" si="2"/>
        <v>450.5</v>
      </c>
    </row>
    <row r="126" customHeight="1" spans="1:9">
      <c r="A126" s="24"/>
      <c r="B126" s="128"/>
      <c r="C126" s="107"/>
      <c r="D126" s="101"/>
      <c r="E126" s="16"/>
      <c r="F126" s="16" t="s">
        <v>27</v>
      </c>
      <c r="G126" s="17">
        <v>18020</v>
      </c>
      <c r="H126" s="102">
        <v>0.28</v>
      </c>
      <c r="I126" s="103">
        <f t="shared" si="2"/>
        <v>5045.6</v>
      </c>
    </row>
    <row r="127" customHeight="1" spans="1:9">
      <c r="A127" s="24"/>
      <c r="B127" s="129"/>
      <c r="C127" s="107"/>
      <c r="D127" s="101"/>
      <c r="E127" s="16"/>
      <c r="F127" s="16" t="s">
        <v>94</v>
      </c>
      <c r="G127" s="17">
        <v>18020</v>
      </c>
      <c r="H127" s="109">
        <v>0.85</v>
      </c>
      <c r="I127" s="103">
        <f t="shared" si="2"/>
        <v>15317</v>
      </c>
    </row>
    <row r="128" customHeight="1" spans="1:9">
      <c r="A128" s="24">
        <v>45902</v>
      </c>
      <c r="B128" s="111">
        <v>45907</v>
      </c>
      <c r="C128" s="75" t="s">
        <v>98</v>
      </c>
      <c r="D128" s="101" t="s">
        <v>99</v>
      </c>
      <c r="E128" s="16" t="s">
        <v>100</v>
      </c>
      <c r="F128" s="16" t="s">
        <v>24</v>
      </c>
      <c r="G128" s="17">
        <v>3000</v>
      </c>
      <c r="H128" s="102">
        <v>0.285</v>
      </c>
      <c r="I128" s="103">
        <f t="shared" si="2"/>
        <v>855</v>
      </c>
    </row>
    <row r="129" customHeight="1" spans="1:9">
      <c r="A129" s="24"/>
      <c r="B129" s="112"/>
      <c r="C129" s="107"/>
      <c r="D129" s="101"/>
      <c r="E129" s="16"/>
      <c r="F129" s="17" t="s">
        <v>14</v>
      </c>
      <c r="G129" s="17">
        <v>3000</v>
      </c>
      <c r="H129" s="102"/>
      <c r="I129" s="103">
        <f t="shared" si="2"/>
        <v>0</v>
      </c>
    </row>
    <row r="130" customHeight="1" spans="1:9">
      <c r="A130" s="24"/>
      <c r="B130" s="112"/>
      <c r="C130" s="107"/>
      <c r="D130" s="101"/>
      <c r="E130" s="16"/>
      <c r="F130" s="17" t="s">
        <v>25</v>
      </c>
      <c r="G130" s="17">
        <v>12000</v>
      </c>
      <c r="H130" s="102">
        <v>0.038</v>
      </c>
      <c r="I130" s="103">
        <f t="shared" si="2"/>
        <v>456</v>
      </c>
    </row>
    <row r="131" customHeight="1" spans="1:9">
      <c r="A131" s="24"/>
      <c r="B131" s="112"/>
      <c r="C131" s="107"/>
      <c r="D131" s="101"/>
      <c r="E131" s="16"/>
      <c r="F131" s="17" t="s">
        <v>26</v>
      </c>
      <c r="G131" s="17">
        <v>3000</v>
      </c>
      <c r="H131" s="102">
        <v>0.025</v>
      </c>
      <c r="I131" s="103">
        <f t="shared" si="2"/>
        <v>75</v>
      </c>
    </row>
    <row r="132" customHeight="1" spans="1:9">
      <c r="A132" s="24"/>
      <c r="B132" s="112"/>
      <c r="C132" s="107"/>
      <c r="D132" s="101"/>
      <c r="E132" s="16"/>
      <c r="F132" s="16" t="s">
        <v>27</v>
      </c>
      <c r="G132" s="17">
        <v>3000</v>
      </c>
      <c r="H132" s="102">
        <v>0.28</v>
      </c>
      <c r="I132" s="103">
        <f t="shared" si="2"/>
        <v>840</v>
      </c>
    </row>
    <row r="133" customHeight="1" spans="1:9">
      <c r="A133" s="24"/>
      <c r="B133" s="113"/>
      <c r="C133" s="107"/>
      <c r="D133" s="101"/>
      <c r="E133" s="16"/>
      <c r="F133" s="16" t="s">
        <v>28</v>
      </c>
      <c r="G133" s="17">
        <v>3000</v>
      </c>
      <c r="H133" s="109">
        <v>0.85</v>
      </c>
      <c r="I133" s="103">
        <f t="shared" si="2"/>
        <v>2550</v>
      </c>
    </row>
    <row r="134" customHeight="1" spans="1:9">
      <c r="A134" s="24">
        <v>45903</v>
      </c>
      <c r="B134" s="74">
        <v>45909</v>
      </c>
      <c r="C134" s="75" t="s">
        <v>101</v>
      </c>
      <c r="D134" s="127" t="s">
        <v>102</v>
      </c>
      <c r="E134" s="16" t="s">
        <v>103</v>
      </c>
      <c r="F134" s="16" t="s">
        <v>13</v>
      </c>
      <c r="G134" s="17">
        <v>6000</v>
      </c>
      <c r="H134" s="102">
        <v>0.285</v>
      </c>
      <c r="I134" s="103">
        <f t="shared" si="2"/>
        <v>1710</v>
      </c>
    </row>
    <row r="135" customHeight="1" spans="1:9">
      <c r="A135" s="24"/>
      <c r="B135" s="128"/>
      <c r="C135" s="107"/>
      <c r="D135" s="101"/>
      <c r="E135" s="16"/>
      <c r="F135" s="17" t="s">
        <v>14</v>
      </c>
      <c r="G135" s="17">
        <v>6000</v>
      </c>
      <c r="H135" s="102"/>
      <c r="I135" s="103">
        <f t="shared" si="2"/>
        <v>0</v>
      </c>
    </row>
    <row r="136" customHeight="1" spans="1:9">
      <c r="A136" s="24"/>
      <c r="B136" s="128"/>
      <c r="C136" s="107"/>
      <c r="D136" s="101"/>
      <c r="E136" s="16"/>
      <c r="F136" s="17" t="s">
        <v>25</v>
      </c>
      <c r="G136" s="17">
        <v>24000</v>
      </c>
      <c r="H136" s="102">
        <v>0.038</v>
      </c>
      <c r="I136" s="103">
        <f t="shared" si="2"/>
        <v>912</v>
      </c>
    </row>
    <row r="137" customHeight="1" spans="1:9">
      <c r="A137" s="24"/>
      <c r="B137" s="128"/>
      <c r="C137" s="107"/>
      <c r="D137" s="101"/>
      <c r="E137" s="16"/>
      <c r="F137" s="17" t="s">
        <v>26</v>
      </c>
      <c r="G137" s="17">
        <v>6000</v>
      </c>
      <c r="H137" s="102">
        <v>0.025</v>
      </c>
      <c r="I137" s="103">
        <f t="shared" si="2"/>
        <v>150</v>
      </c>
    </row>
    <row r="138" customHeight="1" spans="1:9">
      <c r="A138" s="24"/>
      <c r="B138" s="128"/>
      <c r="C138" s="107"/>
      <c r="D138" s="101"/>
      <c r="E138" s="16"/>
      <c r="F138" s="16" t="s">
        <v>27</v>
      </c>
      <c r="G138" s="17">
        <v>6000</v>
      </c>
      <c r="H138" s="102">
        <v>0.28</v>
      </c>
      <c r="I138" s="103">
        <f t="shared" si="2"/>
        <v>1680</v>
      </c>
    </row>
    <row r="139" customHeight="1" spans="1:9">
      <c r="A139" s="24"/>
      <c r="B139" s="129"/>
      <c r="C139" s="107"/>
      <c r="D139" s="101"/>
      <c r="E139" s="16"/>
      <c r="F139" s="16" t="s">
        <v>94</v>
      </c>
      <c r="G139" s="17">
        <v>6000</v>
      </c>
      <c r="H139" s="109">
        <v>0.85</v>
      </c>
      <c r="I139" s="103">
        <f t="shared" si="2"/>
        <v>5100</v>
      </c>
    </row>
    <row r="140" customHeight="1" spans="1:9">
      <c r="A140" s="24">
        <v>45904</v>
      </c>
      <c r="B140" s="62">
        <v>45911</v>
      </c>
      <c r="C140" s="16" t="s">
        <v>72</v>
      </c>
      <c r="D140" s="101" t="s">
        <v>104</v>
      </c>
      <c r="E140" s="16" t="s">
        <v>105</v>
      </c>
      <c r="F140" s="16" t="s">
        <v>13</v>
      </c>
      <c r="G140" s="17">
        <v>5400</v>
      </c>
      <c r="H140" s="102">
        <v>0.35</v>
      </c>
      <c r="I140" s="103">
        <f t="shared" si="2"/>
        <v>1890</v>
      </c>
    </row>
    <row r="141" customHeight="1" spans="1:9">
      <c r="A141" s="24"/>
      <c r="B141" s="132"/>
      <c r="C141" s="17"/>
      <c r="D141" s="101"/>
      <c r="E141" s="16"/>
      <c r="F141" s="17" t="s">
        <v>14</v>
      </c>
      <c r="G141" s="17">
        <v>5400</v>
      </c>
      <c r="H141" s="102"/>
      <c r="I141" s="103">
        <f t="shared" si="2"/>
        <v>0</v>
      </c>
    </row>
    <row r="142" customHeight="1" spans="1:9">
      <c r="A142" s="24"/>
      <c r="B142" s="133">
        <v>45906</v>
      </c>
      <c r="C142" s="17"/>
      <c r="D142" s="101"/>
      <c r="E142" s="16"/>
      <c r="F142" s="17" t="s">
        <v>31</v>
      </c>
      <c r="G142" s="17">
        <v>32400</v>
      </c>
      <c r="H142" s="102">
        <v>0.042</v>
      </c>
      <c r="I142" s="103">
        <f t="shared" si="2"/>
        <v>1360.8</v>
      </c>
    </row>
    <row r="143" customHeight="1" spans="1:9">
      <c r="A143" s="24"/>
      <c r="B143" s="133">
        <v>45908</v>
      </c>
      <c r="C143" s="17"/>
      <c r="D143" s="101"/>
      <c r="E143" s="16"/>
      <c r="F143" s="16" t="s">
        <v>32</v>
      </c>
      <c r="G143" s="17">
        <v>5400</v>
      </c>
      <c r="H143" s="102">
        <v>0.98</v>
      </c>
      <c r="I143" s="103">
        <f t="shared" si="2"/>
        <v>5292</v>
      </c>
    </row>
    <row r="144" customHeight="1" spans="1:9">
      <c r="A144" s="19">
        <v>45905</v>
      </c>
      <c r="B144" s="27">
        <v>45910</v>
      </c>
      <c r="C144" s="16">
        <v>89427</v>
      </c>
      <c r="D144" s="127" t="s">
        <v>106</v>
      </c>
      <c r="E144" s="16" t="s">
        <v>107</v>
      </c>
      <c r="F144" s="16" t="s">
        <v>13</v>
      </c>
      <c r="G144" s="17">
        <v>7000</v>
      </c>
      <c r="H144" s="102">
        <v>0.285</v>
      </c>
      <c r="I144" s="103">
        <f t="shared" si="2"/>
        <v>1995</v>
      </c>
    </row>
    <row r="145" customHeight="1" spans="1:9">
      <c r="A145" s="19"/>
      <c r="B145" s="31"/>
      <c r="C145" s="17"/>
      <c r="D145" s="101"/>
      <c r="E145" s="16"/>
      <c r="F145" s="17" t="s">
        <v>14</v>
      </c>
      <c r="G145" s="17">
        <v>7000</v>
      </c>
      <c r="H145" s="102"/>
      <c r="I145" s="103">
        <f t="shared" si="2"/>
        <v>0</v>
      </c>
    </row>
    <row r="146" customHeight="1" spans="1:9">
      <c r="A146" s="19"/>
      <c r="B146" s="31">
        <v>45909</v>
      </c>
      <c r="C146" s="17"/>
      <c r="D146" s="101"/>
      <c r="E146" s="16"/>
      <c r="F146" s="17" t="s">
        <v>61</v>
      </c>
      <c r="G146" s="17">
        <v>35000</v>
      </c>
      <c r="H146" s="102">
        <v>0.038</v>
      </c>
      <c r="I146" s="103">
        <f t="shared" si="2"/>
        <v>1330</v>
      </c>
    </row>
    <row r="147" customHeight="1" spans="1:9">
      <c r="A147" s="19"/>
      <c r="B147" s="31"/>
      <c r="C147" s="17"/>
      <c r="D147" s="101"/>
      <c r="E147" s="16"/>
      <c r="F147" s="17" t="s">
        <v>40</v>
      </c>
      <c r="G147" s="17">
        <v>14000</v>
      </c>
      <c r="H147" s="102">
        <v>0.025</v>
      </c>
      <c r="I147" s="103">
        <f t="shared" si="2"/>
        <v>350</v>
      </c>
    </row>
    <row r="148" customHeight="1" spans="1:9">
      <c r="A148" s="19"/>
      <c r="B148" s="36"/>
      <c r="C148" s="17"/>
      <c r="D148" s="101"/>
      <c r="E148" s="16"/>
      <c r="F148" s="16" t="s">
        <v>108</v>
      </c>
      <c r="G148" s="17">
        <v>7140</v>
      </c>
      <c r="H148" s="102">
        <v>0.98</v>
      </c>
      <c r="I148" s="103">
        <f t="shared" si="2"/>
        <v>6997.2</v>
      </c>
    </row>
    <row r="149" customHeight="1" spans="1:9">
      <c r="A149" s="19">
        <v>45905</v>
      </c>
      <c r="B149" s="27">
        <v>45910</v>
      </c>
      <c r="C149" s="16">
        <v>89428</v>
      </c>
      <c r="D149" s="127" t="s">
        <v>109</v>
      </c>
      <c r="E149" s="16" t="s">
        <v>110</v>
      </c>
      <c r="F149" s="16" t="s">
        <v>13</v>
      </c>
      <c r="G149" s="17">
        <v>5000</v>
      </c>
      <c r="H149" s="102">
        <v>0.21</v>
      </c>
      <c r="I149" s="103">
        <f t="shared" si="2"/>
        <v>1050</v>
      </c>
    </row>
    <row r="150" customHeight="1" spans="1:9">
      <c r="A150" s="19"/>
      <c r="B150" s="27">
        <v>45909</v>
      </c>
      <c r="C150" s="17"/>
      <c r="D150" s="101"/>
      <c r="E150" s="16"/>
      <c r="F150" s="17" t="s">
        <v>111</v>
      </c>
      <c r="G150" s="17">
        <v>25000</v>
      </c>
      <c r="H150" s="102">
        <v>0.038</v>
      </c>
      <c r="I150" s="103">
        <f t="shared" si="2"/>
        <v>950</v>
      </c>
    </row>
    <row r="151" customHeight="1" spans="1:9">
      <c r="A151" s="19"/>
      <c r="B151" s="31"/>
      <c r="C151" s="17"/>
      <c r="D151" s="101"/>
      <c r="E151" s="16"/>
      <c r="F151" s="17" t="s">
        <v>40</v>
      </c>
      <c r="G151" s="17">
        <v>10000</v>
      </c>
      <c r="H151" s="102">
        <v>0.025</v>
      </c>
      <c r="I151" s="103">
        <f t="shared" si="2"/>
        <v>250</v>
      </c>
    </row>
    <row r="152" customHeight="1" spans="1:9">
      <c r="A152" s="19"/>
      <c r="B152" s="36"/>
      <c r="C152" s="17"/>
      <c r="D152" s="101"/>
      <c r="E152" s="16"/>
      <c r="F152" s="16" t="s">
        <v>108</v>
      </c>
      <c r="G152" s="17">
        <v>5100</v>
      </c>
      <c r="H152" s="102">
        <v>0.98</v>
      </c>
      <c r="I152" s="103">
        <f t="shared" si="2"/>
        <v>4998</v>
      </c>
    </row>
    <row r="153" customHeight="1" spans="1:9">
      <c r="A153" s="24">
        <v>45905</v>
      </c>
      <c r="B153" s="62">
        <v>45911</v>
      </c>
      <c r="C153" s="16">
        <v>40338</v>
      </c>
      <c r="D153" s="101" t="s">
        <v>112</v>
      </c>
      <c r="E153" s="16" t="s">
        <v>113</v>
      </c>
      <c r="F153" s="16" t="s">
        <v>13</v>
      </c>
      <c r="G153" s="17">
        <v>2851</v>
      </c>
      <c r="H153" s="102">
        <v>0.285</v>
      </c>
      <c r="I153" s="103">
        <f t="shared" si="2"/>
        <v>812.535</v>
      </c>
    </row>
    <row r="154" customHeight="1" spans="1:9">
      <c r="A154" s="24"/>
      <c r="B154" s="66"/>
      <c r="C154" s="17"/>
      <c r="D154" s="101"/>
      <c r="E154" s="16"/>
      <c r="F154" s="17" t="s">
        <v>14</v>
      </c>
      <c r="G154" s="17">
        <v>2851</v>
      </c>
      <c r="H154" s="102"/>
      <c r="I154" s="103">
        <f t="shared" si="2"/>
        <v>0</v>
      </c>
    </row>
    <row r="155" customHeight="1" spans="1:9">
      <c r="A155" s="24"/>
      <c r="B155" s="66"/>
      <c r="C155" s="17"/>
      <c r="D155" s="101"/>
      <c r="E155" s="16"/>
      <c r="F155" s="17" t="s">
        <v>19</v>
      </c>
      <c r="G155" s="17">
        <v>11404</v>
      </c>
      <c r="H155" s="102">
        <v>0.038</v>
      </c>
      <c r="I155" s="103">
        <f t="shared" si="2"/>
        <v>433.352</v>
      </c>
    </row>
    <row r="156" customHeight="1" spans="1:9">
      <c r="A156" s="24"/>
      <c r="B156" s="66"/>
      <c r="C156" s="17"/>
      <c r="D156" s="101"/>
      <c r="E156" s="16"/>
      <c r="F156" s="17" t="s">
        <v>40</v>
      </c>
      <c r="G156" s="17">
        <v>5702</v>
      </c>
      <c r="H156" s="102">
        <v>0.025</v>
      </c>
      <c r="I156" s="103">
        <f t="shared" si="2"/>
        <v>142.55</v>
      </c>
    </row>
    <row r="157" customHeight="1" spans="1:9">
      <c r="A157" s="24"/>
      <c r="B157" s="132"/>
      <c r="C157" s="17"/>
      <c r="D157" s="101"/>
      <c r="E157" s="16"/>
      <c r="F157" s="16" t="s">
        <v>32</v>
      </c>
      <c r="G157" s="17">
        <v>2851</v>
      </c>
      <c r="H157" s="102">
        <v>0.98</v>
      </c>
      <c r="I157" s="103">
        <f t="shared" si="2"/>
        <v>2793.98</v>
      </c>
    </row>
    <row r="158" customHeight="1" spans="1:9">
      <c r="A158" s="19">
        <v>45902</v>
      </c>
      <c r="B158" s="134">
        <v>45912</v>
      </c>
      <c r="C158" s="135" t="s">
        <v>114</v>
      </c>
      <c r="D158" s="127" t="s">
        <v>115</v>
      </c>
      <c r="E158" s="16" t="s">
        <v>116</v>
      </c>
      <c r="F158" s="16" t="s">
        <v>13</v>
      </c>
      <c r="G158" s="17">
        <v>10000</v>
      </c>
      <c r="H158" s="136">
        <v>0.35</v>
      </c>
      <c r="I158" s="103">
        <f t="shared" si="2"/>
        <v>3500</v>
      </c>
    </row>
    <row r="159" customHeight="1" spans="1:9">
      <c r="A159" s="19"/>
      <c r="B159" s="134"/>
      <c r="C159" s="137"/>
      <c r="D159" s="101"/>
      <c r="E159" s="16"/>
      <c r="F159" s="17" t="s">
        <v>14</v>
      </c>
      <c r="G159" s="17">
        <v>10000</v>
      </c>
      <c r="H159" s="138"/>
      <c r="I159" s="103">
        <f t="shared" si="2"/>
        <v>0</v>
      </c>
    </row>
    <row r="160" customHeight="1" spans="1:9">
      <c r="A160" s="19"/>
      <c r="B160" s="139">
        <v>45910</v>
      </c>
      <c r="C160" s="137"/>
      <c r="D160" s="101"/>
      <c r="E160" s="16"/>
      <c r="F160" s="17" t="s">
        <v>19</v>
      </c>
      <c r="G160" s="17">
        <v>128000</v>
      </c>
      <c r="H160" s="102">
        <v>0.042</v>
      </c>
      <c r="I160" s="103">
        <f t="shared" si="2"/>
        <v>5376</v>
      </c>
    </row>
    <row r="161" customHeight="1" spans="1:9">
      <c r="A161" s="19"/>
      <c r="B161" s="139">
        <v>45911</v>
      </c>
      <c r="C161" s="137"/>
      <c r="D161" s="101"/>
      <c r="E161" s="16"/>
      <c r="F161" s="16" t="s">
        <v>51</v>
      </c>
      <c r="G161" s="17">
        <v>32000</v>
      </c>
      <c r="H161" s="103">
        <v>0.85</v>
      </c>
      <c r="I161" s="103">
        <f t="shared" si="2"/>
        <v>27200</v>
      </c>
    </row>
    <row r="162" customHeight="1" spans="1:9">
      <c r="A162" s="19"/>
      <c r="B162" s="140">
        <v>45911</v>
      </c>
      <c r="C162" s="137"/>
      <c r="D162" s="101"/>
      <c r="E162" s="16"/>
      <c r="F162" s="16" t="s">
        <v>52</v>
      </c>
      <c r="G162" s="17">
        <v>32000</v>
      </c>
      <c r="H162" s="102">
        <v>0.158</v>
      </c>
      <c r="I162" s="103">
        <f t="shared" si="2"/>
        <v>5056</v>
      </c>
    </row>
    <row r="163" customHeight="1" spans="1:9">
      <c r="A163" s="19">
        <v>45910</v>
      </c>
      <c r="B163" s="27">
        <v>45921</v>
      </c>
      <c r="C163" s="21" t="s">
        <v>117</v>
      </c>
      <c r="D163" s="127" t="s">
        <v>118</v>
      </c>
      <c r="E163" s="16" t="s">
        <v>119</v>
      </c>
      <c r="F163" s="16" t="s">
        <v>13</v>
      </c>
      <c r="G163" s="17">
        <v>10000</v>
      </c>
      <c r="H163" s="102">
        <v>0.285</v>
      </c>
      <c r="I163" s="103">
        <f t="shared" si="2"/>
        <v>2850</v>
      </c>
    </row>
    <row r="164" customHeight="1" spans="1:9">
      <c r="A164" s="19"/>
      <c r="B164" s="36"/>
      <c r="C164" s="20"/>
      <c r="D164" s="101"/>
      <c r="E164" s="16"/>
      <c r="F164" s="17" t="s">
        <v>14</v>
      </c>
      <c r="G164" s="17">
        <v>10000</v>
      </c>
      <c r="H164" s="102"/>
      <c r="I164" s="103"/>
    </row>
    <row r="165" customHeight="1" spans="1:9">
      <c r="A165" s="19"/>
      <c r="B165" s="31">
        <v>45920</v>
      </c>
      <c r="C165" s="20"/>
      <c r="D165" s="101"/>
      <c r="E165" s="16"/>
      <c r="F165" s="17" t="s">
        <v>31</v>
      </c>
      <c r="G165" s="17">
        <f>10000*6</f>
        <v>60000</v>
      </c>
      <c r="H165" s="102">
        <v>0.038</v>
      </c>
      <c r="I165" s="103">
        <f t="shared" ref="I165:I228" si="3">G165*H165</f>
        <v>2280</v>
      </c>
    </row>
    <row r="166" customHeight="1" spans="1:9">
      <c r="A166" s="19"/>
      <c r="B166" s="36"/>
      <c r="C166" s="20"/>
      <c r="D166" s="101"/>
      <c r="E166" s="16"/>
      <c r="F166" s="16" t="s">
        <v>82</v>
      </c>
      <c r="G166" s="17">
        <v>10000</v>
      </c>
      <c r="H166" s="103">
        <v>0.91</v>
      </c>
      <c r="I166" s="103">
        <f t="shared" si="3"/>
        <v>9100</v>
      </c>
    </row>
    <row r="167" customHeight="1" spans="1:9">
      <c r="A167" s="24">
        <v>45910</v>
      </c>
      <c r="B167" s="141">
        <v>45918</v>
      </c>
      <c r="C167" s="75" t="s">
        <v>120</v>
      </c>
      <c r="D167" s="127" t="s">
        <v>121</v>
      </c>
      <c r="E167" s="16" t="s">
        <v>122</v>
      </c>
      <c r="F167" s="16" t="s">
        <v>13</v>
      </c>
      <c r="G167" s="17">
        <v>20000</v>
      </c>
      <c r="H167" s="102">
        <v>0.285</v>
      </c>
      <c r="I167" s="103">
        <f t="shared" si="3"/>
        <v>5700</v>
      </c>
    </row>
    <row r="168" customHeight="1" spans="1:9">
      <c r="A168" s="24"/>
      <c r="B168" s="142"/>
      <c r="C168" s="107"/>
      <c r="D168" s="101"/>
      <c r="E168" s="16"/>
      <c r="F168" s="17" t="s">
        <v>14</v>
      </c>
      <c r="G168" s="17">
        <v>20000</v>
      </c>
      <c r="H168" s="102"/>
      <c r="I168" s="103">
        <f t="shared" si="3"/>
        <v>0</v>
      </c>
    </row>
    <row r="169" customHeight="1" spans="1:9">
      <c r="A169" s="24"/>
      <c r="B169" s="143">
        <v>45915</v>
      </c>
      <c r="C169" s="107"/>
      <c r="D169" s="101"/>
      <c r="E169" s="16"/>
      <c r="F169" s="17" t="s">
        <v>25</v>
      </c>
      <c r="G169" s="17">
        <f>20000*4</f>
        <v>80000</v>
      </c>
      <c r="H169" s="102">
        <v>0.038</v>
      </c>
      <c r="I169" s="103">
        <f t="shared" si="3"/>
        <v>3040</v>
      </c>
    </row>
    <row r="170" customHeight="1" spans="1:9">
      <c r="A170" s="24"/>
      <c r="B170" s="143"/>
      <c r="C170" s="107"/>
      <c r="D170" s="101"/>
      <c r="E170" s="16"/>
      <c r="F170" s="17" t="s">
        <v>26</v>
      </c>
      <c r="G170" s="17">
        <v>20000</v>
      </c>
      <c r="H170" s="102">
        <v>0.025</v>
      </c>
      <c r="I170" s="103">
        <f t="shared" si="3"/>
        <v>500</v>
      </c>
    </row>
    <row r="171" customHeight="1" spans="1:9">
      <c r="A171" s="24"/>
      <c r="B171" s="143">
        <v>45916</v>
      </c>
      <c r="C171" s="107"/>
      <c r="D171" s="101"/>
      <c r="E171" s="16"/>
      <c r="F171" s="16" t="s">
        <v>27</v>
      </c>
      <c r="G171" s="17">
        <v>20000</v>
      </c>
      <c r="H171" s="102">
        <v>0.28</v>
      </c>
      <c r="I171" s="103">
        <f t="shared" si="3"/>
        <v>5600</v>
      </c>
    </row>
    <row r="172" customHeight="1" spans="1:9">
      <c r="A172" s="24"/>
      <c r="B172" s="144"/>
      <c r="C172" s="107"/>
      <c r="D172" s="101"/>
      <c r="E172" s="16"/>
      <c r="F172" s="16" t="s">
        <v>94</v>
      </c>
      <c r="G172" s="17">
        <v>20000</v>
      </c>
      <c r="H172" s="109">
        <v>0.85</v>
      </c>
      <c r="I172" s="103">
        <f t="shared" si="3"/>
        <v>17000</v>
      </c>
    </row>
    <row r="173" customHeight="1" spans="1:9">
      <c r="A173" s="19">
        <v>45910</v>
      </c>
      <c r="B173" s="27">
        <v>45921</v>
      </c>
      <c r="C173" s="16" t="s">
        <v>123</v>
      </c>
      <c r="D173" s="127" t="s">
        <v>124</v>
      </c>
      <c r="E173" s="16" t="s">
        <v>125</v>
      </c>
      <c r="F173" s="16" t="s">
        <v>126</v>
      </c>
      <c r="G173" s="17">
        <v>5000</v>
      </c>
      <c r="H173" s="102">
        <v>0.285</v>
      </c>
      <c r="I173" s="103">
        <f t="shared" si="3"/>
        <v>1425</v>
      </c>
    </row>
    <row r="174" customHeight="1" spans="1:9">
      <c r="A174" s="19"/>
      <c r="B174" s="36"/>
      <c r="C174" s="17"/>
      <c r="D174" s="101"/>
      <c r="E174" s="16"/>
      <c r="F174" s="17" t="s">
        <v>14</v>
      </c>
      <c r="G174" s="17">
        <v>5000</v>
      </c>
      <c r="H174" s="102"/>
      <c r="I174" s="103">
        <f t="shared" si="3"/>
        <v>0</v>
      </c>
    </row>
    <row r="175" customHeight="1" spans="1:9">
      <c r="A175" s="19"/>
      <c r="B175" s="27">
        <v>45916</v>
      </c>
      <c r="C175" s="17"/>
      <c r="D175" s="101"/>
      <c r="E175" s="16"/>
      <c r="F175" s="17" t="s">
        <v>127</v>
      </c>
      <c r="G175" s="17">
        <f>5000*5</f>
        <v>25000</v>
      </c>
      <c r="H175" s="102">
        <v>0.038</v>
      </c>
      <c r="I175" s="103">
        <f t="shared" si="3"/>
        <v>950</v>
      </c>
    </row>
    <row r="176" customHeight="1" spans="1:9">
      <c r="A176" s="19"/>
      <c r="B176" s="31"/>
      <c r="C176" s="17"/>
      <c r="D176" s="101"/>
      <c r="E176" s="16"/>
      <c r="F176" s="17" t="s">
        <v>40</v>
      </c>
      <c r="G176" s="17">
        <f>5000*2</f>
        <v>10000</v>
      </c>
      <c r="H176" s="102">
        <v>0.025</v>
      </c>
      <c r="I176" s="103">
        <f t="shared" si="3"/>
        <v>250</v>
      </c>
    </row>
    <row r="177" customHeight="1" spans="1:9">
      <c r="A177" s="19"/>
      <c r="B177" s="36"/>
      <c r="C177" s="17"/>
      <c r="D177" s="101"/>
      <c r="E177" s="16"/>
      <c r="F177" s="16" t="s">
        <v>128</v>
      </c>
      <c r="G177" s="17">
        <f>5000*1.02</f>
        <v>5100</v>
      </c>
      <c r="H177" s="102">
        <v>0.98</v>
      </c>
      <c r="I177" s="103">
        <f t="shared" si="3"/>
        <v>4998</v>
      </c>
    </row>
    <row r="178" customHeight="1" spans="1:9">
      <c r="A178" s="19"/>
      <c r="B178" s="19">
        <v>45918</v>
      </c>
      <c r="C178" s="17"/>
      <c r="D178" s="101"/>
      <c r="E178" s="16"/>
      <c r="F178" s="16" t="s">
        <v>129</v>
      </c>
      <c r="G178" s="17">
        <v>5000</v>
      </c>
      <c r="H178" s="102">
        <v>0.285</v>
      </c>
      <c r="I178" s="103">
        <f t="shared" si="3"/>
        <v>1425</v>
      </c>
    </row>
    <row r="179" customHeight="1" spans="1:9">
      <c r="A179" s="19"/>
      <c r="B179" s="19"/>
      <c r="C179" s="17"/>
      <c r="D179" s="101"/>
      <c r="E179" s="16"/>
      <c r="F179" s="17" t="s">
        <v>14</v>
      </c>
      <c r="G179" s="17">
        <v>5000</v>
      </c>
      <c r="H179" s="102"/>
      <c r="I179" s="103">
        <f t="shared" si="3"/>
        <v>0</v>
      </c>
    </row>
    <row r="180" customHeight="1" spans="1:9">
      <c r="A180" s="19"/>
      <c r="B180" s="19">
        <v>45916</v>
      </c>
      <c r="C180" s="17"/>
      <c r="D180" s="101"/>
      <c r="E180" s="16"/>
      <c r="F180" s="17" t="s">
        <v>130</v>
      </c>
      <c r="G180" s="17">
        <v>5000</v>
      </c>
      <c r="H180" s="102">
        <v>0.038</v>
      </c>
      <c r="I180" s="103">
        <f t="shared" si="3"/>
        <v>190</v>
      </c>
    </row>
    <row r="181" customHeight="1" spans="1:9">
      <c r="A181" s="24">
        <v>45911</v>
      </c>
      <c r="B181" s="74">
        <v>45918</v>
      </c>
      <c r="C181" s="75" t="s">
        <v>131</v>
      </c>
      <c r="D181" s="127" t="s">
        <v>132</v>
      </c>
      <c r="E181" s="16" t="s">
        <v>133</v>
      </c>
      <c r="F181" s="16" t="s">
        <v>13</v>
      </c>
      <c r="G181" s="17">
        <v>15010</v>
      </c>
      <c r="H181" s="102">
        <v>0.285</v>
      </c>
      <c r="I181" s="103">
        <f t="shared" si="3"/>
        <v>4277.85</v>
      </c>
    </row>
    <row r="182" customHeight="1" spans="1:9">
      <c r="A182" s="24"/>
      <c r="B182" s="128"/>
      <c r="C182" s="107"/>
      <c r="D182" s="101"/>
      <c r="E182" s="16"/>
      <c r="F182" s="17" t="s">
        <v>14</v>
      </c>
      <c r="G182" s="17">
        <v>15010</v>
      </c>
      <c r="H182" s="102"/>
      <c r="I182" s="103">
        <f t="shared" si="3"/>
        <v>0</v>
      </c>
    </row>
    <row r="183" customHeight="1" spans="1:9">
      <c r="A183" s="24"/>
      <c r="B183" s="128">
        <v>45924</v>
      </c>
      <c r="C183" s="107"/>
      <c r="D183" s="101"/>
      <c r="E183" s="16"/>
      <c r="F183" s="17" t="s">
        <v>25</v>
      </c>
      <c r="G183" s="17">
        <f>15010*4</f>
        <v>60040</v>
      </c>
      <c r="H183" s="102">
        <v>0.038</v>
      </c>
      <c r="I183" s="103">
        <f t="shared" si="3"/>
        <v>2281.52</v>
      </c>
    </row>
    <row r="184" customHeight="1" spans="1:9">
      <c r="A184" s="24"/>
      <c r="B184" s="128"/>
      <c r="C184" s="107"/>
      <c r="D184" s="101"/>
      <c r="E184" s="16"/>
      <c r="F184" s="17" t="s">
        <v>134</v>
      </c>
      <c r="G184" s="17">
        <f>15010*2</f>
        <v>30020</v>
      </c>
      <c r="H184" s="102">
        <v>0.025</v>
      </c>
      <c r="I184" s="103">
        <f t="shared" si="3"/>
        <v>750.5</v>
      </c>
    </row>
    <row r="185" customHeight="1" spans="1:9">
      <c r="A185" s="24"/>
      <c r="B185" s="145">
        <v>45918</v>
      </c>
      <c r="C185" s="107"/>
      <c r="D185" s="101"/>
      <c r="E185" s="16"/>
      <c r="F185" s="16" t="s">
        <v>135</v>
      </c>
      <c r="G185" s="17">
        <v>15310</v>
      </c>
      <c r="H185" s="102">
        <v>0.98</v>
      </c>
      <c r="I185" s="103">
        <f t="shared" si="3"/>
        <v>15003.8</v>
      </c>
    </row>
    <row r="186" customHeight="1" spans="1:9">
      <c r="A186" s="146"/>
      <c r="B186" s="147">
        <v>45921</v>
      </c>
      <c r="C186" s="107"/>
      <c r="D186" s="101"/>
      <c r="E186" s="16"/>
      <c r="F186" s="16" t="s">
        <v>13</v>
      </c>
      <c r="G186" s="17">
        <v>5000</v>
      </c>
      <c r="H186" s="102">
        <v>0.285</v>
      </c>
      <c r="I186" s="103">
        <f t="shared" si="3"/>
        <v>1425</v>
      </c>
    </row>
    <row r="187" customHeight="1" spans="1:9">
      <c r="A187" s="146"/>
      <c r="B187" s="147"/>
      <c r="C187" s="107"/>
      <c r="D187" s="101"/>
      <c r="E187" s="16"/>
      <c r="F187" s="17" t="s">
        <v>14</v>
      </c>
      <c r="G187" s="17">
        <v>5000</v>
      </c>
      <c r="H187" s="102"/>
      <c r="I187" s="103">
        <f t="shared" si="3"/>
        <v>0</v>
      </c>
    </row>
    <row r="188" customHeight="1" spans="1:9">
      <c r="A188" s="24"/>
      <c r="B188" s="148">
        <v>45922</v>
      </c>
      <c r="C188" s="107"/>
      <c r="D188" s="101"/>
      <c r="E188" s="16"/>
      <c r="F188" s="16" t="s">
        <v>135</v>
      </c>
      <c r="G188" s="17">
        <f>5000*1.02</f>
        <v>5100</v>
      </c>
      <c r="H188" s="102">
        <v>0.98</v>
      </c>
      <c r="I188" s="103">
        <f t="shared" si="3"/>
        <v>4998</v>
      </c>
    </row>
    <row r="189" hidden="1" customHeight="1" spans="1:9">
      <c r="A189" s="149">
        <v>45913</v>
      </c>
      <c r="B189" s="149">
        <v>45915</v>
      </c>
      <c r="C189" s="150" t="s">
        <v>10</v>
      </c>
      <c r="D189" s="151" t="s">
        <v>136</v>
      </c>
      <c r="E189" s="95" t="s">
        <v>137</v>
      </c>
      <c r="F189" s="96" t="s">
        <v>138</v>
      </c>
      <c r="G189" s="96">
        <v>1000</v>
      </c>
      <c r="H189" s="97">
        <v>0.042</v>
      </c>
      <c r="I189" s="98">
        <f t="shared" si="3"/>
        <v>42</v>
      </c>
    </row>
    <row r="190" hidden="1" customHeight="1" spans="1:9">
      <c r="A190" s="149"/>
      <c r="B190" s="149">
        <v>45917</v>
      </c>
      <c r="C190" s="152"/>
      <c r="D190" s="153"/>
      <c r="E190" s="95"/>
      <c r="F190" s="95" t="s">
        <v>16</v>
      </c>
      <c r="G190" s="154">
        <v>620</v>
      </c>
      <c r="H190" s="97">
        <v>0.85</v>
      </c>
      <c r="I190" s="98">
        <f t="shared" si="3"/>
        <v>527</v>
      </c>
    </row>
    <row r="191" customHeight="1" spans="1:9">
      <c r="A191" s="19">
        <v>45917</v>
      </c>
      <c r="B191" s="27">
        <v>45921</v>
      </c>
      <c r="C191" s="21"/>
      <c r="D191" s="101" t="s">
        <v>139</v>
      </c>
      <c r="E191" s="16" t="s">
        <v>140</v>
      </c>
      <c r="F191" s="21" t="s">
        <v>141</v>
      </c>
      <c r="G191" s="17">
        <v>47324</v>
      </c>
      <c r="H191" s="102">
        <v>0.32</v>
      </c>
      <c r="I191" s="103">
        <f t="shared" si="3"/>
        <v>15143.68</v>
      </c>
    </row>
    <row r="192" customHeight="1" spans="1:9">
      <c r="A192" s="19">
        <v>45915</v>
      </c>
      <c r="B192" s="27">
        <v>45916</v>
      </c>
      <c r="C192" s="21"/>
      <c r="D192" s="101" t="s">
        <v>142</v>
      </c>
      <c r="E192" s="16" t="s">
        <v>140</v>
      </c>
      <c r="F192" s="21" t="s">
        <v>141</v>
      </c>
      <c r="G192" s="17">
        <v>9400</v>
      </c>
      <c r="H192" s="102">
        <v>0.32</v>
      </c>
      <c r="I192" s="103">
        <f t="shared" si="3"/>
        <v>3008</v>
      </c>
    </row>
    <row r="193" customHeight="1" spans="1:9">
      <c r="A193" s="24">
        <v>45910</v>
      </c>
      <c r="B193" s="62">
        <v>45929</v>
      </c>
      <c r="C193" s="16">
        <v>40407</v>
      </c>
      <c r="D193" s="101" t="s">
        <v>143</v>
      </c>
      <c r="E193" s="16" t="s">
        <v>144</v>
      </c>
      <c r="F193" s="16" t="s">
        <v>13</v>
      </c>
      <c r="G193" s="17">
        <v>2480</v>
      </c>
      <c r="H193" s="102">
        <v>0.285</v>
      </c>
      <c r="I193" s="103">
        <f t="shared" si="3"/>
        <v>706.8</v>
      </c>
    </row>
    <row r="194" customHeight="1" spans="1:9">
      <c r="A194" s="24"/>
      <c r="B194" s="66"/>
      <c r="C194" s="17"/>
      <c r="D194" s="101"/>
      <c r="E194" s="16"/>
      <c r="F194" s="17" t="s">
        <v>14</v>
      </c>
      <c r="G194" s="17">
        <v>2480</v>
      </c>
      <c r="H194" s="102"/>
      <c r="I194" s="103">
        <f t="shared" si="3"/>
        <v>0</v>
      </c>
    </row>
    <row r="195" customHeight="1" spans="1:9">
      <c r="A195" s="24"/>
      <c r="B195" s="66"/>
      <c r="C195" s="17"/>
      <c r="D195" s="101"/>
      <c r="E195" s="16"/>
      <c r="F195" s="17" t="s">
        <v>19</v>
      </c>
      <c r="G195" s="17">
        <f>2480*4</f>
        <v>9920</v>
      </c>
      <c r="H195" s="102">
        <v>0.038</v>
      </c>
      <c r="I195" s="103">
        <f t="shared" si="3"/>
        <v>376.96</v>
      </c>
    </row>
    <row r="196" customHeight="1" spans="1:9">
      <c r="A196" s="24"/>
      <c r="B196" s="132"/>
      <c r="C196" s="17"/>
      <c r="D196" s="101"/>
      <c r="E196" s="16"/>
      <c r="F196" s="17" t="s">
        <v>40</v>
      </c>
      <c r="G196" s="17">
        <f>2480*2</f>
        <v>4960</v>
      </c>
      <c r="H196" s="102">
        <v>0.025</v>
      </c>
      <c r="I196" s="103">
        <f t="shared" si="3"/>
        <v>124</v>
      </c>
    </row>
    <row r="197" customHeight="1" spans="1:9">
      <c r="A197" s="24"/>
      <c r="B197" s="133">
        <v>45928</v>
      </c>
      <c r="C197" s="17"/>
      <c r="D197" s="101"/>
      <c r="E197" s="16"/>
      <c r="F197" s="16" t="s">
        <v>32</v>
      </c>
      <c r="G197" s="17">
        <v>2480</v>
      </c>
      <c r="H197" s="102">
        <v>0.98</v>
      </c>
      <c r="I197" s="103">
        <f t="shared" si="3"/>
        <v>2430.4</v>
      </c>
    </row>
    <row r="198" customHeight="1" spans="1:9">
      <c r="A198" s="24">
        <v>45918</v>
      </c>
      <c r="B198" s="74">
        <v>45929</v>
      </c>
      <c r="C198" s="75" t="s">
        <v>145</v>
      </c>
      <c r="D198" s="127" t="s">
        <v>146</v>
      </c>
      <c r="E198" s="16" t="s">
        <v>147</v>
      </c>
      <c r="F198" s="16" t="s">
        <v>13</v>
      </c>
      <c r="G198" s="17">
        <v>10000</v>
      </c>
      <c r="H198" s="102">
        <v>0.285</v>
      </c>
      <c r="I198" s="103">
        <f t="shared" si="3"/>
        <v>2850</v>
      </c>
    </row>
    <row r="199" customHeight="1" spans="1:9">
      <c r="A199" s="24"/>
      <c r="B199" s="128"/>
      <c r="C199" s="107"/>
      <c r="D199" s="101"/>
      <c r="E199" s="16"/>
      <c r="F199" s="17" t="s">
        <v>14</v>
      </c>
      <c r="G199" s="17">
        <v>10000</v>
      </c>
      <c r="H199" s="102"/>
      <c r="I199" s="103">
        <f t="shared" si="3"/>
        <v>0</v>
      </c>
    </row>
    <row r="200" customHeight="1" spans="1:9">
      <c r="A200" s="24"/>
      <c r="B200" s="128">
        <v>45924</v>
      </c>
      <c r="C200" s="107"/>
      <c r="D200" s="101"/>
      <c r="E200" s="16"/>
      <c r="F200" s="17" t="s">
        <v>25</v>
      </c>
      <c r="G200" s="17">
        <v>40000</v>
      </c>
      <c r="H200" s="102">
        <v>0.038</v>
      </c>
      <c r="I200" s="103">
        <f t="shared" si="3"/>
        <v>1520</v>
      </c>
    </row>
    <row r="201" customHeight="1" spans="1:9">
      <c r="A201" s="24"/>
      <c r="B201" s="128"/>
      <c r="C201" s="107"/>
      <c r="D201" s="101"/>
      <c r="E201" s="16"/>
      <c r="F201" s="17" t="s">
        <v>134</v>
      </c>
      <c r="G201" s="17">
        <v>20000</v>
      </c>
      <c r="H201" s="102">
        <v>0.025</v>
      </c>
      <c r="I201" s="103">
        <f t="shared" si="3"/>
        <v>500</v>
      </c>
    </row>
    <row r="202" customHeight="1" spans="1:9">
      <c r="A202" s="24"/>
      <c r="B202" s="145">
        <v>45929</v>
      </c>
      <c r="C202" s="107"/>
      <c r="D202" s="101"/>
      <c r="E202" s="16"/>
      <c r="F202" s="16" t="s">
        <v>135</v>
      </c>
      <c r="G202" s="17">
        <v>10200</v>
      </c>
      <c r="H202" s="102">
        <v>0.98</v>
      </c>
      <c r="I202" s="103">
        <f t="shared" si="3"/>
        <v>9996</v>
      </c>
    </row>
    <row r="203" customHeight="1" spans="1:9">
      <c r="A203" s="24">
        <v>45918</v>
      </c>
      <c r="B203" s="74">
        <v>45925</v>
      </c>
      <c r="C203" s="75" t="s">
        <v>148</v>
      </c>
      <c r="D203" s="127" t="s">
        <v>149</v>
      </c>
      <c r="E203" s="16" t="s">
        <v>150</v>
      </c>
      <c r="F203" s="16" t="s">
        <v>13</v>
      </c>
      <c r="G203" s="17">
        <v>5610</v>
      </c>
      <c r="H203" s="102">
        <v>0.285</v>
      </c>
      <c r="I203" s="103">
        <f t="shared" si="3"/>
        <v>1598.85</v>
      </c>
    </row>
    <row r="204" customHeight="1" spans="1:9">
      <c r="A204" s="24"/>
      <c r="B204" s="128"/>
      <c r="C204" s="107"/>
      <c r="D204" s="101"/>
      <c r="E204" s="16"/>
      <c r="F204" s="17" t="s">
        <v>14</v>
      </c>
      <c r="G204" s="17">
        <v>5610</v>
      </c>
      <c r="H204" s="102"/>
      <c r="I204" s="103">
        <f t="shared" si="3"/>
        <v>0</v>
      </c>
    </row>
    <row r="205" customHeight="1" spans="1:9">
      <c r="A205" s="24"/>
      <c r="B205" s="128">
        <v>45924</v>
      </c>
      <c r="C205" s="107"/>
      <c r="D205" s="101"/>
      <c r="E205" s="16"/>
      <c r="F205" s="17" t="s">
        <v>25</v>
      </c>
      <c r="G205" s="17">
        <v>22440</v>
      </c>
      <c r="H205" s="102">
        <v>0.038</v>
      </c>
      <c r="I205" s="103">
        <f t="shared" si="3"/>
        <v>852.72</v>
      </c>
    </row>
    <row r="206" customHeight="1" spans="1:9">
      <c r="A206" s="24"/>
      <c r="B206" s="128"/>
      <c r="C206" s="107"/>
      <c r="D206" s="101"/>
      <c r="E206" s="16"/>
      <c r="F206" s="17" t="s">
        <v>134</v>
      </c>
      <c r="G206" s="17">
        <v>11220</v>
      </c>
      <c r="H206" s="102">
        <v>0.025</v>
      </c>
      <c r="I206" s="103">
        <f t="shared" si="3"/>
        <v>280.5</v>
      </c>
    </row>
    <row r="207" customHeight="1" spans="1:9">
      <c r="A207" s="24"/>
      <c r="B207" s="145">
        <v>45925</v>
      </c>
      <c r="C207" s="107"/>
      <c r="D207" s="101"/>
      <c r="E207" s="16"/>
      <c r="F207" s="16" t="s">
        <v>135</v>
      </c>
      <c r="G207" s="17">
        <v>5610</v>
      </c>
      <c r="H207" s="102">
        <v>0.98</v>
      </c>
      <c r="I207" s="103">
        <f t="shared" si="3"/>
        <v>5497.8</v>
      </c>
    </row>
    <row r="208" customHeight="1" spans="1:9">
      <c r="A208" s="24">
        <v>45918</v>
      </c>
      <c r="B208" s="74">
        <v>45929</v>
      </c>
      <c r="C208" s="75" t="s">
        <v>151</v>
      </c>
      <c r="D208" s="127" t="s">
        <v>152</v>
      </c>
      <c r="E208" s="16" t="s">
        <v>153</v>
      </c>
      <c r="F208" s="16" t="s">
        <v>13</v>
      </c>
      <c r="G208" s="17">
        <v>6910</v>
      </c>
      <c r="H208" s="102">
        <v>0.285</v>
      </c>
      <c r="I208" s="103">
        <f t="shared" si="3"/>
        <v>1969.35</v>
      </c>
    </row>
    <row r="209" customHeight="1" spans="1:9">
      <c r="A209" s="24"/>
      <c r="B209" s="128"/>
      <c r="C209" s="107"/>
      <c r="D209" s="101"/>
      <c r="E209" s="16"/>
      <c r="F209" s="17" t="s">
        <v>14</v>
      </c>
      <c r="G209" s="17">
        <v>6910</v>
      </c>
      <c r="H209" s="102"/>
      <c r="I209" s="103">
        <f t="shared" si="3"/>
        <v>0</v>
      </c>
    </row>
    <row r="210" customHeight="1" spans="1:9">
      <c r="A210" s="24"/>
      <c r="B210" s="128">
        <v>45924</v>
      </c>
      <c r="C210" s="107"/>
      <c r="D210" s="101"/>
      <c r="E210" s="16"/>
      <c r="F210" s="17" t="s">
        <v>25</v>
      </c>
      <c r="G210" s="17">
        <v>27640</v>
      </c>
      <c r="H210" s="102">
        <v>0.038</v>
      </c>
      <c r="I210" s="103">
        <f t="shared" si="3"/>
        <v>1050.32</v>
      </c>
    </row>
    <row r="211" customHeight="1" spans="1:9">
      <c r="A211" s="24"/>
      <c r="B211" s="128"/>
      <c r="C211" s="107"/>
      <c r="D211" s="101"/>
      <c r="E211" s="16"/>
      <c r="F211" s="17" t="s">
        <v>134</v>
      </c>
      <c r="G211" s="17">
        <v>13820</v>
      </c>
      <c r="H211" s="102">
        <v>0.025</v>
      </c>
      <c r="I211" s="103">
        <f t="shared" si="3"/>
        <v>345.5</v>
      </c>
    </row>
    <row r="212" customHeight="1" spans="1:9">
      <c r="A212" s="24"/>
      <c r="B212" s="145">
        <v>45929</v>
      </c>
      <c r="C212" s="107"/>
      <c r="D212" s="101"/>
      <c r="E212" s="16"/>
      <c r="F212" s="16" t="s">
        <v>135</v>
      </c>
      <c r="G212" s="17">
        <v>6910</v>
      </c>
      <c r="H212" s="102">
        <v>0.98</v>
      </c>
      <c r="I212" s="103">
        <f t="shared" si="3"/>
        <v>6771.8</v>
      </c>
    </row>
    <row r="213" customHeight="1" spans="1:9">
      <c r="A213" s="19">
        <v>45919</v>
      </c>
      <c r="B213" s="27">
        <v>45929</v>
      </c>
      <c r="C213" s="21" t="s">
        <v>72</v>
      </c>
      <c r="D213" s="101" t="s">
        <v>154</v>
      </c>
      <c r="E213" s="16" t="s">
        <v>155</v>
      </c>
      <c r="F213" s="16" t="s">
        <v>35</v>
      </c>
      <c r="G213" s="17">
        <v>10300</v>
      </c>
      <c r="H213" s="102">
        <v>0.35</v>
      </c>
      <c r="I213" s="103">
        <f t="shared" si="3"/>
        <v>3605</v>
      </c>
    </row>
    <row r="214" customHeight="1" spans="1:9">
      <c r="A214" s="19"/>
      <c r="B214" s="31"/>
      <c r="C214" s="20"/>
      <c r="D214" s="101"/>
      <c r="E214" s="16"/>
      <c r="F214" s="17" t="s">
        <v>14</v>
      </c>
      <c r="G214" s="17">
        <v>10300</v>
      </c>
      <c r="H214" s="102"/>
      <c r="I214" s="103">
        <f t="shared" si="3"/>
        <v>0</v>
      </c>
    </row>
    <row r="215" customHeight="1" spans="1:9">
      <c r="A215" s="19"/>
      <c r="B215" s="31">
        <v>45923</v>
      </c>
      <c r="C215" s="20"/>
      <c r="D215" s="101"/>
      <c r="E215" s="16"/>
      <c r="F215" s="17" t="s">
        <v>36</v>
      </c>
      <c r="G215" s="17">
        <v>61800</v>
      </c>
      <c r="H215" s="102">
        <v>0.042</v>
      </c>
      <c r="I215" s="103">
        <f t="shared" si="3"/>
        <v>2595.6</v>
      </c>
    </row>
    <row r="216" customHeight="1" spans="1:9">
      <c r="A216" s="19"/>
      <c r="B216" s="36"/>
      <c r="C216" s="20"/>
      <c r="D216" s="101"/>
      <c r="E216" s="16"/>
      <c r="F216" s="21" t="s">
        <v>141</v>
      </c>
      <c r="G216" s="17">
        <v>10300</v>
      </c>
      <c r="H216" s="102">
        <v>0.32</v>
      </c>
      <c r="I216" s="103">
        <f t="shared" si="3"/>
        <v>3296</v>
      </c>
    </row>
    <row r="217" customHeight="1" spans="1:9">
      <c r="A217" s="24">
        <v>45919</v>
      </c>
      <c r="B217" s="62">
        <v>45929</v>
      </c>
      <c r="C217" s="16" t="s">
        <v>72</v>
      </c>
      <c r="D217" s="101" t="s">
        <v>156</v>
      </c>
      <c r="E217" s="16" t="s">
        <v>157</v>
      </c>
      <c r="F217" s="16" t="s">
        <v>13</v>
      </c>
      <c r="G217" s="17">
        <v>19500</v>
      </c>
      <c r="H217" s="102">
        <v>0.35</v>
      </c>
      <c r="I217" s="103">
        <f t="shared" si="3"/>
        <v>6825</v>
      </c>
    </row>
    <row r="218" customHeight="1" spans="1:9">
      <c r="A218" s="24"/>
      <c r="B218" s="132"/>
      <c r="C218" s="17"/>
      <c r="D218" s="101"/>
      <c r="E218" s="16"/>
      <c r="F218" s="17" t="s">
        <v>14</v>
      </c>
      <c r="G218" s="17">
        <v>19500</v>
      </c>
      <c r="H218" s="102"/>
      <c r="I218" s="103">
        <f t="shared" si="3"/>
        <v>0</v>
      </c>
    </row>
    <row r="219" customHeight="1" spans="1:9">
      <c r="A219" s="24"/>
      <c r="B219" s="62">
        <v>45923</v>
      </c>
      <c r="C219" s="17"/>
      <c r="D219" s="101"/>
      <c r="E219" s="16"/>
      <c r="F219" s="17" t="s">
        <v>31</v>
      </c>
      <c r="G219" s="17">
        <v>117000</v>
      </c>
      <c r="H219" s="102">
        <v>0.042</v>
      </c>
      <c r="I219" s="103">
        <f t="shared" si="3"/>
        <v>4914</v>
      </c>
    </row>
    <row r="220" customHeight="1" spans="1:9">
      <c r="A220" s="24"/>
      <c r="B220" s="132"/>
      <c r="C220" s="17"/>
      <c r="D220" s="101"/>
      <c r="E220" s="16"/>
      <c r="F220" s="16" t="s">
        <v>32</v>
      </c>
      <c r="G220" s="17">
        <v>19500</v>
      </c>
      <c r="H220" s="102">
        <v>0.98</v>
      </c>
      <c r="I220" s="103">
        <f t="shared" si="3"/>
        <v>19110</v>
      </c>
    </row>
    <row r="221" customHeight="1" spans="1:9">
      <c r="A221" s="57">
        <v>45889</v>
      </c>
      <c r="B221" s="58">
        <v>45904</v>
      </c>
      <c r="C221" s="16">
        <v>88257</v>
      </c>
      <c r="D221" s="101" t="s">
        <v>158</v>
      </c>
      <c r="E221" s="16" t="s">
        <v>159</v>
      </c>
      <c r="F221" s="16" t="s">
        <v>13</v>
      </c>
      <c r="G221" s="17">
        <v>3000</v>
      </c>
      <c r="H221" s="102">
        <v>0.285</v>
      </c>
      <c r="I221" s="103">
        <f t="shared" si="3"/>
        <v>855</v>
      </c>
    </row>
    <row r="222" customHeight="1" spans="1:9">
      <c r="A222" s="57"/>
      <c r="B222" s="61"/>
      <c r="C222" s="17"/>
      <c r="D222" s="101"/>
      <c r="E222" s="16"/>
      <c r="F222" s="17" t="s">
        <v>14</v>
      </c>
      <c r="G222" s="17">
        <v>3000</v>
      </c>
      <c r="H222" s="102"/>
      <c r="I222" s="103">
        <f t="shared" si="3"/>
        <v>0</v>
      </c>
    </row>
    <row r="223" s="51" customFormat="1" customHeight="1" spans="1:9">
      <c r="A223" s="19">
        <v>45901</v>
      </c>
      <c r="B223" s="27">
        <v>45906</v>
      </c>
      <c r="C223" s="21" t="s">
        <v>160</v>
      </c>
      <c r="D223" s="127" t="s">
        <v>161</v>
      </c>
      <c r="E223" s="16" t="s">
        <v>162</v>
      </c>
      <c r="F223" s="16" t="s">
        <v>13</v>
      </c>
      <c r="G223" s="17">
        <v>28000</v>
      </c>
      <c r="H223" s="102">
        <v>0.285</v>
      </c>
      <c r="I223" s="103">
        <f t="shared" si="3"/>
        <v>7980</v>
      </c>
    </row>
    <row r="224" s="51" customFormat="1" customHeight="1" spans="1:9">
      <c r="A224" s="19"/>
      <c r="B224" s="36"/>
      <c r="C224" s="20"/>
      <c r="D224" s="101"/>
      <c r="E224" s="16"/>
      <c r="F224" s="17" t="s">
        <v>14</v>
      </c>
      <c r="G224" s="17">
        <v>28000</v>
      </c>
      <c r="H224" s="102"/>
      <c r="I224" s="103">
        <f t="shared" si="3"/>
        <v>0</v>
      </c>
    </row>
    <row r="225" s="51" customFormat="1" customHeight="1" spans="1:10">
      <c r="A225" s="19"/>
      <c r="B225" s="19">
        <v>45904</v>
      </c>
      <c r="C225" s="20"/>
      <c r="D225" s="101"/>
      <c r="E225" s="16"/>
      <c r="F225" s="16" t="s">
        <v>82</v>
      </c>
      <c r="G225" s="72">
        <f>43000-3941</f>
        <v>39059</v>
      </c>
      <c r="H225" s="102">
        <v>0.91</v>
      </c>
      <c r="I225" s="103">
        <f t="shared" si="3"/>
        <v>35543.69</v>
      </c>
    </row>
    <row r="226" customHeight="1" spans="1:10">
      <c r="A226" s="57">
        <v>45917</v>
      </c>
      <c r="B226" s="58">
        <v>45929</v>
      </c>
      <c r="C226" s="16" t="s">
        <v>163</v>
      </c>
      <c r="D226" s="101" t="s">
        <v>164</v>
      </c>
      <c r="E226" s="16" t="s">
        <v>165</v>
      </c>
      <c r="F226" s="16" t="s">
        <v>13</v>
      </c>
      <c r="G226" s="17">
        <v>2425</v>
      </c>
      <c r="H226" s="102">
        <v>0.285</v>
      </c>
      <c r="I226" s="103">
        <f t="shared" si="3"/>
        <v>691.125</v>
      </c>
    </row>
    <row r="227" customHeight="1" spans="1:10">
      <c r="A227" s="57"/>
      <c r="B227" s="61"/>
      <c r="C227" s="17"/>
      <c r="D227" s="101"/>
      <c r="E227" s="16"/>
      <c r="F227" s="17" t="s">
        <v>14</v>
      </c>
      <c r="G227" s="17">
        <v>2425</v>
      </c>
      <c r="H227" s="102"/>
      <c r="I227" s="103">
        <f t="shared" si="3"/>
        <v>0</v>
      </c>
    </row>
    <row r="228" customHeight="1" spans="1:10">
      <c r="A228" s="57"/>
      <c r="B228" s="61">
        <v>45918</v>
      </c>
      <c r="C228" s="17"/>
      <c r="D228" s="101"/>
      <c r="E228" s="16"/>
      <c r="F228" s="17" t="s">
        <v>19</v>
      </c>
      <c r="G228" s="17">
        <f>2425*4</f>
        <v>9700</v>
      </c>
      <c r="H228" s="102">
        <v>0.038</v>
      </c>
      <c r="I228" s="103">
        <f t="shared" si="3"/>
        <v>368.6</v>
      </c>
    </row>
    <row r="229" customHeight="1" spans="1:10">
      <c r="A229" s="57"/>
      <c r="B229" s="104"/>
      <c r="C229" s="17"/>
      <c r="D229" s="101"/>
      <c r="E229" s="16"/>
      <c r="F229" s="16" t="s">
        <v>20</v>
      </c>
      <c r="G229" s="17">
        <v>2425</v>
      </c>
      <c r="H229" s="103">
        <v>0.98</v>
      </c>
      <c r="I229" s="103">
        <f>G229*H229</f>
        <v>2376.5</v>
      </c>
    </row>
    <row r="230" customHeight="1" spans="1:10">
      <c r="I230" s="39"/>
    </row>
    <row r="234" customFormat="1" ht="52" hidden="1" customHeight="1" spans="1:10">
      <c r="A234" s="155" t="s">
        <v>166</v>
      </c>
      <c r="B234" s="156"/>
      <c r="C234" s="156"/>
      <c r="D234" s="156"/>
      <c r="E234" s="156"/>
      <c r="F234" s="156"/>
      <c r="G234" s="156"/>
      <c r="H234" s="156"/>
      <c r="I234" s="156"/>
      <c r="J234" s="156"/>
    </row>
    <row r="235" customFormat="1" ht="52" hidden="1" customHeight="1" spans="1:10">
      <c r="A235" s="157" t="s">
        <v>167</v>
      </c>
      <c r="B235" s="157" t="s">
        <v>168</v>
      </c>
      <c r="C235" s="157" t="s">
        <v>169</v>
      </c>
      <c r="D235" s="157" t="s">
        <v>170</v>
      </c>
      <c r="E235" s="157" t="s">
        <v>171</v>
      </c>
      <c r="F235" s="157" t="s">
        <v>172</v>
      </c>
      <c r="G235" s="157" t="s">
        <v>173</v>
      </c>
      <c r="H235" s="157" t="s">
        <v>174</v>
      </c>
      <c r="I235" s="157" t="s">
        <v>175</v>
      </c>
      <c r="J235" s="157" t="s">
        <v>176</v>
      </c>
    </row>
    <row r="236" customFormat="1" ht="58" hidden="1" customHeight="1" spans="1:10">
      <c r="A236" s="158">
        <v>1</v>
      </c>
      <c r="B236" s="159">
        <v>45946</v>
      </c>
      <c r="C236" s="160" t="s">
        <v>177</v>
      </c>
      <c r="D236" s="160" t="s">
        <v>178</v>
      </c>
      <c r="E236" s="160" t="s">
        <v>179</v>
      </c>
      <c r="F236" s="160" t="s">
        <v>180</v>
      </c>
      <c r="G236" s="160" t="s">
        <v>181</v>
      </c>
      <c r="H236" s="160">
        <v>248755</v>
      </c>
      <c r="I236" s="161">
        <v>21983.75</v>
      </c>
      <c r="J236" s="162" t="s">
        <v>182</v>
      </c>
    </row>
    <row r="237" customFormat="1" ht="58" hidden="1" customHeight="1" spans="1:10">
      <c r="A237" s="163">
        <v>1</v>
      </c>
      <c r="B237" s="164">
        <v>45946</v>
      </c>
      <c r="C237" s="165" t="s">
        <v>177</v>
      </c>
      <c r="D237" s="165" t="s">
        <v>183</v>
      </c>
      <c r="E237" s="165" t="s">
        <v>179</v>
      </c>
      <c r="F237" s="165" t="s">
        <v>180</v>
      </c>
      <c r="G237" s="165" t="s">
        <v>181</v>
      </c>
      <c r="H237" s="165">
        <v>400000</v>
      </c>
      <c r="I237" s="166">
        <v>76300</v>
      </c>
      <c r="J237" s="167" t="s">
        <v>184</v>
      </c>
    </row>
  </sheetData>
  <autoFilter xmlns:etc="http://www.wps.cn/officeDocument/2017/etCustomData" ref="B1:I230" etc:filterBottomFollowUsedRange="0">
    <filterColumn colId="4">
      <colorFilter dxfId="0"/>
    </filterColumn>
    <extLst/>
  </autoFilter>
  <mergeCells count="306">
    <mergeCell ref="A1:I1"/>
    <mergeCell ref="A234:J234"/>
    <mergeCell ref="A3:A6"/>
    <mergeCell ref="A7:A10"/>
    <mergeCell ref="A11:A16"/>
    <mergeCell ref="A17:A20"/>
    <mergeCell ref="A21:A24"/>
    <mergeCell ref="A25:A29"/>
    <mergeCell ref="A30:A33"/>
    <mergeCell ref="A34:A37"/>
    <mergeCell ref="A38:A43"/>
    <mergeCell ref="A44:A48"/>
    <mergeCell ref="A49:A52"/>
    <mergeCell ref="A53:A58"/>
    <mergeCell ref="A59:A63"/>
    <mergeCell ref="A64:A68"/>
    <mergeCell ref="A69:A72"/>
    <mergeCell ref="A73:A76"/>
    <mergeCell ref="A77:A82"/>
    <mergeCell ref="A83:A86"/>
    <mergeCell ref="A87:A90"/>
    <mergeCell ref="A91:A96"/>
    <mergeCell ref="A97:A100"/>
    <mergeCell ref="A101:A105"/>
    <mergeCell ref="A106:A109"/>
    <mergeCell ref="A110:A115"/>
    <mergeCell ref="A116:A121"/>
    <mergeCell ref="A122:A127"/>
    <mergeCell ref="A128:A133"/>
    <mergeCell ref="A134:A139"/>
    <mergeCell ref="A140:A143"/>
    <mergeCell ref="A144:A148"/>
    <mergeCell ref="A149:A152"/>
    <mergeCell ref="A153:A157"/>
    <mergeCell ref="A158:A162"/>
    <mergeCell ref="A163:A166"/>
    <mergeCell ref="A167:A172"/>
    <mergeCell ref="A173:A180"/>
    <mergeCell ref="A181:A188"/>
    <mergeCell ref="A189:A190"/>
    <mergeCell ref="A193:A197"/>
    <mergeCell ref="A198:A202"/>
    <mergeCell ref="A203:A207"/>
    <mergeCell ref="A208:A212"/>
    <mergeCell ref="A213:A216"/>
    <mergeCell ref="A217:A220"/>
    <mergeCell ref="A221:A222"/>
    <mergeCell ref="A223:A225"/>
    <mergeCell ref="A226:A229"/>
    <mergeCell ref="B3:B4"/>
    <mergeCell ref="B7:B10"/>
    <mergeCell ref="B11:B12"/>
    <mergeCell ref="B13:B16"/>
    <mergeCell ref="B17:B20"/>
    <mergeCell ref="B21:B24"/>
    <mergeCell ref="B25:B26"/>
    <mergeCell ref="B27:B29"/>
    <mergeCell ref="B30:B31"/>
    <mergeCell ref="B32:B33"/>
    <mergeCell ref="B34:B35"/>
    <mergeCell ref="B36:B37"/>
    <mergeCell ref="B38:B43"/>
    <mergeCell ref="B44:B45"/>
    <mergeCell ref="B46:B47"/>
    <mergeCell ref="B49:B52"/>
    <mergeCell ref="B53:B56"/>
    <mergeCell ref="B57:B58"/>
    <mergeCell ref="B59:B63"/>
    <mergeCell ref="B64:B65"/>
    <mergeCell ref="B67:B68"/>
    <mergeCell ref="B69:B71"/>
    <mergeCell ref="B73:B76"/>
    <mergeCell ref="B77:B82"/>
    <mergeCell ref="B83:B86"/>
    <mergeCell ref="B87:B90"/>
    <mergeCell ref="B91:B96"/>
    <mergeCell ref="B97:B98"/>
    <mergeCell ref="B101:B102"/>
    <mergeCell ref="B103:B105"/>
    <mergeCell ref="B106:B109"/>
    <mergeCell ref="B110:B111"/>
    <mergeCell ref="B112:B115"/>
    <mergeCell ref="B116:B121"/>
    <mergeCell ref="B122:B127"/>
    <mergeCell ref="B128:B133"/>
    <mergeCell ref="B134:B139"/>
    <mergeCell ref="B140:B141"/>
    <mergeCell ref="B144:B145"/>
    <mergeCell ref="B146:B148"/>
    <mergeCell ref="B150:B152"/>
    <mergeCell ref="B153:B157"/>
    <mergeCell ref="B158:B159"/>
    <mergeCell ref="B163:B164"/>
    <mergeCell ref="B165:B166"/>
    <mergeCell ref="B167:B168"/>
    <mergeCell ref="B169:B170"/>
    <mergeCell ref="B171:B172"/>
    <mergeCell ref="B173:B174"/>
    <mergeCell ref="B175:B177"/>
    <mergeCell ref="B178:B179"/>
    <mergeCell ref="B181:B182"/>
    <mergeCell ref="B183:B184"/>
    <mergeCell ref="B186:B187"/>
    <mergeCell ref="B193:B196"/>
    <mergeCell ref="B198:B199"/>
    <mergeCell ref="B200:B201"/>
    <mergeCell ref="B203:B204"/>
    <mergeCell ref="B205:B206"/>
    <mergeCell ref="B208:B209"/>
    <mergeCell ref="B210:B211"/>
    <mergeCell ref="B213:B214"/>
    <mergeCell ref="B215:B216"/>
    <mergeCell ref="B217:B218"/>
    <mergeCell ref="B219:B220"/>
    <mergeCell ref="B221:B222"/>
    <mergeCell ref="B223:B224"/>
    <mergeCell ref="B226:B227"/>
    <mergeCell ref="B228:B229"/>
    <mergeCell ref="C3:C6"/>
    <mergeCell ref="C7:C10"/>
    <mergeCell ref="C11:C16"/>
    <mergeCell ref="C17:C20"/>
    <mergeCell ref="C21:C24"/>
    <mergeCell ref="C25:C29"/>
    <mergeCell ref="C30:C33"/>
    <mergeCell ref="C34:C37"/>
    <mergeCell ref="C38:C43"/>
    <mergeCell ref="C44:C48"/>
    <mergeCell ref="C49:C52"/>
    <mergeCell ref="C53:C58"/>
    <mergeCell ref="C59:C63"/>
    <mergeCell ref="C64:C68"/>
    <mergeCell ref="C69:C72"/>
    <mergeCell ref="C73:C76"/>
    <mergeCell ref="C77:C82"/>
    <mergeCell ref="C83:C86"/>
    <mergeCell ref="C87:C90"/>
    <mergeCell ref="C91:C96"/>
    <mergeCell ref="C97:C100"/>
    <mergeCell ref="C101:C105"/>
    <mergeCell ref="C106:C109"/>
    <mergeCell ref="C110:C115"/>
    <mergeCell ref="C116:C121"/>
    <mergeCell ref="C122:C127"/>
    <mergeCell ref="C128:C133"/>
    <mergeCell ref="C134:C139"/>
    <mergeCell ref="C140:C143"/>
    <mergeCell ref="C144:C148"/>
    <mergeCell ref="C149:C152"/>
    <mergeCell ref="C153:C157"/>
    <mergeCell ref="C158:C162"/>
    <mergeCell ref="C163:C166"/>
    <mergeCell ref="C167:C172"/>
    <mergeCell ref="C173:C180"/>
    <mergeCell ref="C181:C188"/>
    <mergeCell ref="C189:C190"/>
    <mergeCell ref="C193:C197"/>
    <mergeCell ref="C198:C202"/>
    <mergeCell ref="C203:C207"/>
    <mergeCell ref="C208:C212"/>
    <mergeCell ref="C213:C216"/>
    <mergeCell ref="C217:C220"/>
    <mergeCell ref="C221:C222"/>
    <mergeCell ref="C223:C225"/>
    <mergeCell ref="C226:C229"/>
    <mergeCell ref="D3:D6"/>
    <mergeCell ref="D7:D10"/>
    <mergeCell ref="D11:D16"/>
    <mergeCell ref="D17:D20"/>
    <mergeCell ref="D21:D24"/>
    <mergeCell ref="D25:D29"/>
    <mergeCell ref="D30:D33"/>
    <mergeCell ref="D34:D37"/>
    <mergeCell ref="D38:D43"/>
    <mergeCell ref="D44:D48"/>
    <mergeCell ref="D49:D52"/>
    <mergeCell ref="D53:D58"/>
    <mergeCell ref="D59:D63"/>
    <mergeCell ref="D64:D68"/>
    <mergeCell ref="D69:D72"/>
    <mergeCell ref="D73:D76"/>
    <mergeCell ref="D77:D82"/>
    <mergeCell ref="D83:D86"/>
    <mergeCell ref="D87:D90"/>
    <mergeCell ref="D91:D96"/>
    <mergeCell ref="D97:D100"/>
    <mergeCell ref="D101:D105"/>
    <mergeCell ref="D106:D109"/>
    <mergeCell ref="D110:D115"/>
    <mergeCell ref="D116:D121"/>
    <mergeCell ref="D122:D127"/>
    <mergeCell ref="D128:D133"/>
    <mergeCell ref="D134:D139"/>
    <mergeCell ref="D140:D143"/>
    <mergeCell ref="D144:D148"/>
    <mergeCell ref="D149:D152"/>
    <mergeCell ref="D153:D157"/>
    <mergeCell ref="D158:D162"/>
    <mergeCell ref="D163:D166"/>
    <mergeCell ref="D167:D172"/>
    <mergeCell ref="D173:D180"/>
    <mergeCell ref="D181:D188"/>
    <mergeCell ref="D189:D190"/>
    <mergeCell ref="D193:D197"/>
    <mergeCell ref="D198:D202"/>
    <mergeCell ref="D203:D207"/>
    <mergeCell ref="D208:D212"/>
    <mergeCell ref="D213:D216"/>
    <mergeCell ref="D217:D220"/>
    <mergeCell ref="D221:D222"/>
    <mergeCell ref="D223:D225"/>
    <mergeCell ref="D226:D229"/>
    <mergeCell ref="E3:E6"/>
    <mergeCell ref="E7:E10"/>
    <mergeCell ref="E11:E16"/>
    <mergeCell ref="E17:E20"/>
    <mergeCell ref="E21:E24"/>
    <mergeCell ref="E25:E29"/>
    <mergeCell ref="E30:E33"/>
    <mergeCell ref="E34:E37"/>
    <mergeCell ref="E38:E43"/>
    <mergeCell ref="E44:E48"/>
    <mergeCell ref="E49:E52"/>
    <mergeCell ref="E53:E58"/>
    <mergeCell ref="E59:E63"/>
    <mergeCell ref="E64:E68"/>
    <mergeCell ref="E69:E72"/>
    <mergeCell ref="E73:E76"/>
    <mergeCell ref="E77:E82"/>
    <mergeCell ref="E83:E86"/>
    <mergeCell ref="E87:E90"/>
    <mergeCell ref="E91:E96"/>
    <mergeCell ref="E97:E100"/>
    <mergeCell ref="E101:E105"/>
    <mergeCell ref="E106:E109"/>
    <mergeCell ref="E110:E115"/>
    <mergeCell ref="E116:E121"/>
    <mergeCell ref="E122:E127"/>
    <mergeCell ref="E128:E133"/>
    <mergeCell ref="E134:E139"/>
    <mergeCell ref="E140:E143"/>
    <mergeCell ref="E144:E148"/>
    <mergeCell ref="E149:E152"/>
    <mergeCell ref="E153:E157"/>
    <mergeCell ref="E158:E162"/>
    <mergeCell ref="E163:E166"/>
    <mergeCell ref="E167:E172"/>
    <mergeCell ref="E173:E180"/>
    <mergeCell ref="E181:E188"/>
    <mergeCell ref="E189:E190"/>
    <mergeCell ref="E193:E197"/>
    <mergeCell ref="E198:E202"/>
    <mergeCell ref="E203:E207"/>
    <mergeCell ref="E208:E212"/>
    <mergeCell ref="E213:E216"/>
    <mergeCell ref="E217:E220"/>
    <mergeCell ref="E221:E222"/>
    <mergeCell ref="E223:E225"/>
    <mergeCell ref="E226:E229"/>
    <mergeCell ref="H3:H4"/>
    <mergeCell ref="H7:H8"/>
    <mergeCell ref="H11:H12"/>
    <mergeCell ref="H17:H18"/>
    <mergeCell ref="H21:H22"/>
    <mergeCell ref="H25:H26"/>
    <mergeCell ref="H30:H31"/>
    <mergeCell ref="H34:H35"/>
    <mergeCell ref="H38:H39"/>
    <mergeCell ref="H44:H45"/>
    <mergeCell ref="H49:H50"/>
    <mergeCell ref="H53:H54"/>
    <mergeCell ref="H59:H60"/>
    <mergeCell ref="H64:H65"/>
    <mergeCell ref="H69:H70"/>
    <mergeCell ref="H73:H74"/>
    <mergeCell ref="H77:H78"/>
    <mergeCell ref="H83:H84"/>
    <mergeCell ref="H87:H88"/>
    <mergeCell ref="H91:H92"/>
    <mergeCell ref="H97:H98"/>
    <mergeCell ref="H101:H102"/>
    <mergeCell ref="H106:H107"/>
    <mergeCell ref="H110:H111"/>
    <mergeCell ref="H116:H117"/>
    <mergeCell ref="H122:H123"/>
    <mergeCell ref="H128:H129"/>
    <mergeCell ref="H134:H135"/>
    <mergeCell ref="H140:H141"/>
    <mergeCell ref="H144:H145"/>
    <mergeCell ref="H153:H154"/>
    <mergeCell ref="H158:H159"/>
    <mergeCell ref="H163:H164"/>
    <mergeCell ref="H167:H168"/>
    <mergeCell ref="H173:H174"/>
    <mergeCell ref="H178:H179"/>
    <mergeCell ref="H181:H182"/>
    <mergeCell ref="H186:H187"/>
    <mergeCell ref="H193:H194"/>
    <mergeCell ref="H198:H199"/>
    <mergeCell ref="H203:H204"/>
    <mergeCell ref="H208:H209"/>
    <mergeCell ref="H213:H214"/>
    <mergeCell ref="H217:H218"/>
    <mergeCell ref="H221:H222"/>
    <mergeCell ref="H223:H224"/>
    <mergeCell ref="H226:H2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85" zoomScaleNormal="85" workbookViewId="0">
      <pane ySplit="2" topLeftCell="A6" activePane="bottomLeft" state="frozen"/>
      <selection/>
      <selection pane="bottomLeft" activeCell="B47" sqref="B47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185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186</v>
      </c>
      <c r="H2" s="11" t="s">
        <v>8</v>
      </c>
      <c r="I2" s="11" t="s">
        <v>187</v>
      </c>
    </row>
    <row r="3" customHeight="1" spans="1:9">
      <c r="A3" s="57">
        <v>45889</v>
      </c>
      <c r="B3" s="58">
        <v>45891</v>
      </c>
      <c r="C3" s="16">
        <v>88257</v>
      </c>
      <c r="D3" s="25" t="s">
        <v>158</v>
      </c>
      <c r="E3" s="16" t="s">
        <v>159</v>
      </c>
      <c r="F3" s="17" t="s">
        <v>19</v>
      </c>
      <c r="G3" s="17">
        <f>3000*4</f>
        <v>12000</v>
      </c>
      <c r="H3" s="59">
        <v>0.0065</v>
      </c>
      <c r="I3" s="60">
        <f t="shared" ref="I3:I9" si="0">G3*H3</f>
        <v>78</v>
      </c>
    </row>
    <row r="4" customHeight="1" spans="1:9">
      <c r="A4" s="57"/>
      <c r="B4" s="61"/>
      <c r="C4" s="17"/>
      <c r="D4" s="25"/>
      <c r="E4" s="16"/>
      <c r="F4" s="16" t="s">
        <v>20</v>
      </c>
      <c r="G4" s="17">
        <v>3000</v>
      </c>
      <c r="H4" s="59">
        <v>0.17</v>
      </c>
      <c r="I4" s="60">
        <f t="shared" si="0"/>
        <v>510</v>
      </c>
    </row>
    <row r="5" customHeight="1" spans="1:9">
      <c r="A5" s="62">
        <v>45901</v>
      </c>
      <c r="B5" s="62">
        <v>45902</v>
      </c>
      <c r="C5" s="63" t="s">
        <v>188</v>
      </c>
      <c r="D5" s="64" t="s">
        <v>189</v>
      </c>
      <c r="E5" s="30" t="s">
        <v>190</v>
      </c>
      <c r="F5" s="16" t="s">
        <v>191</v>
      </c>
      <c r="G5" s="17">
        <v>200</v>
      </c>
      <c r="H5" s="65">
        <v>0.03</v>
      </c>
      <c r="I5" s="60">
        <f t="shared" si="0"/>
        <v>6</v>
      </c>
    </row>
    <row r="6" customHeight="1" spans="1:9">
      <c r="A6" s="66"/>
      <c r="B6" s="66"/>
      <c r="C6" s="67"/>
      <c r="D6" s="68"/>
      <c r="E6" s="38"/>
      <c r="F6" s="16" t="s">
        <v>62</v>
      </c>
      <c r="G6" s="17">
        <f>1363+80</f>
        <v>1443</v>
      </c>
      <c r="H6" s="69">
        <v>0.17</v>
      </c>
      <c r="I6" s="60">
        <f t="shared" si="0"/>
        <v>245.31</v>
      </c>
    </row>
    <row r="7" customHeight="1" spans="1:9">
      <c r="A7" s="62">
        <v>45901</v>
      </c>
      <c r="B7" s="27">
        <v>45902</v>
      </c>
      <c r="C7" s="21"/>
      <c r="D7" s="70" t="s">
        <v>192</v>
      </c>
      <c r="E7" s="16" t="s">
        <v>193</v>
      </c>
      <c r="F7" s="16" t="s">
        <v>194</v>
      </c>
      <c r="G7" s="17">
        <v>555</v>
      </c>
      <c r="H7" s="69">
        <v>0.17</v>
      </c>
      <c r="I7" s="60">
        <f t="shared" si="0"/>
        <v>94.35</v>
      </c>
    </row>
    <row r="8" customHeight="1" spans="1:9">
      <c r="A8" s="19">
        <v>45901</v>
      </c>
      <c r="B8" s="27">
        <v>45906</v>
      </c>
      <c r="C8" s="21" t="s">
        <v>160</v>
      </c>
      <c r="D8" s="70" t="s">
        <v>161</v>
      </c>
      <c r="E8" s="16" t="s">
        <v>162</v>
      </c>
      <c r="F8" s="16" t="s">
        <v>13</v>
      </c>
      <c r="G8" s="17">
        <v>15000</v>
      </c>
      <c r="H8" s="69">
        <v>0.04</v>
      </c>
      <c r="I8" s="60">
        <f t="shared" si="0"/>
        <v>600</v>
      </c>
    </row>
    <row r="9" customHeight="1" spans="1:9">
      <c r="A9" s="19"/>
      <c r="B9" s="36"/>
      <c r="C9" s="20"/>
      <c r="D9" s="25"/>
      <c r="E9" s="16"/>
      <c r="F9" s="17" t="s">
        <v>14</v>
      </c>
      <c r="G9" s="17">
        <v>15000</v>
      </c>
      <c r="H9" s="69"/>
      <c r="I9" s="60">
        <f t="shared" si="0"/>
        <v>0</v>
      </c>
    </row>
    <row r="10" customHeight="1" spans="1:9">
      <c r="A10" s="19"/>
      <c r="B10" s="27">
        <v>45905</v>
      </c>
      <c r="C10" s="20"/>
      <c r="D10" s="25"/>
      <c r="E10" s="16"/>
      <c r="F10" s="17" t="s">
        <v>19</v>
      </c>
      <c r="G10" s="17">
        <f>15000*4</f>
        <v>60000</v>
      </c>
      <c r="H10" s="59">
        <v>0.0065</v>
      </c>
      <c r="I10" s="60">
        <f t="shared" ref="I10:I16" si="1">G10*H10</f>
        <v>390</v>
      </c>
    </row>
    <row r="11" customHeight="1" spans="1:9">
      <c r="A11" s="19"/>
      <c r="B11" s="36"/>
      <c r="C11" s="20"/>
      <c r="D11" s="25"/>
      <c r="E11" s="16"/>
      <c r="F11" s="17" t="s">
        <v>19</v>
      </c>
      <c r="G11" s="17">
        <f>28000*4</f>
        <v>112000</v>
      </c>
      <c r="H11" s="71">
        <v>0.0065</v>
      </c>
      <c r="I11" s="60">
        <f t="shared" si="1"/>
        <v>728</v>
      </c>
    </row>
    <row r="12" customHeight="1" spans="1:9">
      <c r="A12" s="19"/>
      <c r="B12" s="19">
        <v>45901</v>
      </c>
      <c r="C12" s="20"/>
      <c r="D12" s="25"/>
      <c r="E12" s="16"/>
      <c r="F12" s="16" t="s">
        <v>82</v>
      </c>
      <c r="G12" s="72">
        <v>3941</v>
      </c>
      <c r="H12" s="69">
        <v>0.16</v>
      </c>
      <c r="I12" s="60">
        <f t="shared" si="1"/>
        <v>630.56</v>
      </c>
    </row>
    <row r="13" customHeight="1" spans="1:9">
      <c r="A13" s="57">
        <v>45911</v>
      </c>
      <c r="B13" s="58">
        <v>45916</v>
      </c>
      <c r="C13" s="16">
        <v>88378</v>
      </c>
      <c r="D13" s="25" t="s">
        <v>195</v>
      </c>
      <c r="E13" s="16" t="s">
        <v>196</v>
      </c>
      <c r="F13" s="16" t="s">
        <v>20</v>
      </c>
      <c r="G13" s="17">
        <v>810</v>
      </c>
      <c r="H13" s="73">
        <v>0.17</v>
      </c>
      <c r="I13" s="60">
        <f t="shared" si="1"/>
        <v>137.7</v>
      </c>
    </row>
    <row r="14" customHeight="1" spans="1:9">
      <c r="A14" s="24">
        <v>45913</v>
      </c>
      <c r="B14" s="74">
        <v>45913</v>
      </c>
      <c r="C14" s="75" t="s">
        <v>55</v>
      </c>
      <c r="D14" s="70" t="s">
        <v>197</v>
      </c>
      <c r="E14" s="16" t="s">
        <v>198</v>
      </c>
      <c r="F14" s="16" t="s">
        <v>28</v>
      </c>
      <c r="G14" s="17">
        <v>5000</v>
      </c>
      <c r="H14" s="76">
        <v>0.15</v>
      </c>
      <c r="I14" s="60">
        <f t="shared" si="1"/>
        <v>750</v>
      </c>
    </row>
    <row r="15" customHeight="1" spans="1:9">
      <c r="A15" s="19">
        <v>45915</v>
      </c>
      <c r="B15" s="27">
        <v>45918</v>
      </c>
      <c r="C15" s="21" t="s">
        <v>199</v>
      </c>
      <c r="D15" s="70" t="s">
        <v>200</v>
      </c>
      <c r="E15" s="16" t="s">
        <v>201</v>
      </c>
      <c r="F15" s="16" t="s">
        <v>13</v>
      </c>
      <c r="G15" s="17">
        <v>6000</v>
      </c>
      <c r="H15" s="59">
        <v>0.04</v>
      </c>
      <c r="I15" s="60">
        <f t="shared" si="1"/>
        <v>240</v>
      </c>
    </row>
    <row r="16" customHeight="1" spans="1:9">
      <c r="A16" s="19"/>
      <c r="B16" s="36"/>
      <c r="C16" s="20"/>
      <c r="D16" s="25"/>
      <c r="E16" s="16"/>
      <c r="F16" s="17" t="s">
        <v>14</v>
      </c>
      <c r="G16" s="17">
        <v>6000</v>
      </c>
      <c r="H16" s="59"/>
      <c r="I16" s="60">
        <f t="shared" si="1"/>
        <v>0</v>
      </c>
    </row>
    <row r="17" customHeight="1" spans="1:9">
      <c r="A17" s="19"/>
      <c r="B17" s="77">
        <v>45918</v>
      </c>
      <c r="C17" s="20"/>
      <c r="D17" s="25"/>
      <c r="E17" s="16"/>
      <c r="F17" s="17" t="s">
        <v>61</v>
      </c>
      <c r="G17" s="17">
        <f>6000*5</f>
        <v>30000</v>
      </c>
      <c r="H17" s="59">
        <v>0.0065</v>
      </c>
      <c r="I17" s="60">
        <f t="shared" ref="I17:I22" si="2">G17*H17</f>
        <v>195</v>
      </c>
    </row>
    <row r="18" customHeight="1" spans="1:9">
      <c r="A18" s="19"/>
      <c r="B18" s="19">
        <v>45917</v>
      </c>
      <c r="C18" s="20"/>
      <c r="D18" s="25"/>
      <c r="E18" s="16"/>
      <c r="F18" s="16" t="s">
        <v>82</v>
      </c>
      <c r="G18" s="17">
        <v>6000</v>
      </c>
      <c r="H18" s="78">
        <v>0.16</v>
      </c>
      <c r="I18" s="60">
        <f t="shared" si="2"/>
        <v>960</v>
      </c>
    </row>
    <row r="19" customHeight="1" spans="1:9">
      <c r="A19" s="19">
        <v>45915</v>
      </c>
      <c r="B19" s="79">
        <v>45918</v>
      </c>
      <c r="C19" s="80" t="s">
        <v>202</v>
      </c>
      <c r="D19" s="81" t="s">
        <v>203</v>
      </c>
      <c r="E19" s="16" t="s">
        <v>204</v>
      </c>
      <c r="F19" s="16" t="s">
        <v>13</v>
      </c>
      <c r="G19" s="17">
        <v>10026</v>
      </c>
      <c r="H19" s="65">
        <v>0.05</v>
      </c>
      <c r="I19" s="60">
        <f t="shared" si="2"/>
        <v>501.3</v>
      </c>
    </row>
    <row r="20" customHeight="1" spans="1:9">
      <c r="A20" s="19"/>
      <c r="B20" s="82"/>
      <c r="C20" s="83"/>
      <c r="D20" s="15"/>
      <c r="E20" s="16"/>
      <c r="F20" s="17" t="s">
        <v>14</v>
      </c>
      <c r="G20" s="17">
        <v>10026</v>
      </c>
      <c r="H20" s="84"/>
      <c r="I20" s="60">
        <f t="shared" si="2"/>
        <v>0</v>
      </c>
    </row>
    <row r="21" customHeight="1" spans="1:9">
      <c r="A21" s="19"/>
      <c r="B21" s="19">
        <v>45919</v>
      </c>
      <c r="C21" s="83"/>
      <c r="D21" s="15"/>
      <c r="E21" s="16"/>
      <c r="F21" s="17" t="s">
        <v>19</v>
      </c>
      <c r="G21" s="17">
        <f>10026*4</f>
        <v>40104</v>
      </c>
      <c r="H21" s="59">
        <v>0.0072</v>
      </c>
      <c r="I21" s="60">
        <f t="shared" si="2"/>
        <v>288.7488</v>
      </c>
    </row>
    <row r="22" customHeight="1" spans="1:9">
      <c r="A22" s="19"/>
      <c r="B22" s="36">
        <v>45916</v>
      </c>
      <c r="C22" s="83"/>
      <c r="D22" s="15"/>
      <c r="E22" s="16"/>
      <c r="F22" s="16" t="s">
        <v>52</v>
      </c>
      <c r="G22" s="17">
        <v>10026</v>
      </c>
      <c r="H22" s="59">
        <v>0.027</v>
      </c>
      <c r="I22" s="60">
        <f t="shared" si="2"/>
        <v>270.702</v>
      </c>
    </row>
    <row r="23" customHeight="1" spans="1:9">
      <c r="I23" s="53">
        <f>SUM(I3:I22)</f>
        <v>6625.6708</v>
      </c>
    </row>
  </sheetData>
  <autoFilter xmlns:etc="http://www.wps.cn/officeDocument/2017/etCustomData" ref="B1:I23" etc:filterBottomFollowUsedRange="0">
    <extLst/>
  </autoFilter>
  <mergeCells count="30">
    <mergeCell ref="A1:I1"/>
    <mergeCell ref="A3:A4"/>
    <mergeCell ref="A5:A6"/>
    <mergeCell ref="A8:A12"/>
    <mergeCell ref="A15:A18"/>
    <mergeCell ref="A19:A22"/>
    <mergeCell ref="B3:B4"/>
    <mergeCell ref="B5:B6"/>
    <mergeCell ref="B8:B9"/>
    <mergeCell ref="B10:B11"/>
    <mergeCell ref="B15:B16"/>
    <mergeCell ref="B19:B20"/>
    <mergeCell ref="C3:C4"/>
    <mergeCell ref="C5:C6"/>
    <mergeCell ref="C8:C12"/>
    <mergeCell ref="C15:C18"/>
    <mergeCell ref="C19:C22"/>
    <mergeCell ref="D3:D4"/>
    <mergeCell ref="D5:D6"/>
    <mergeCell ref="D8:D12"/>
    <mergeCell ref="D15:D18"/>
    <mergeCell ref="D19:D22"/>
    <mergeCell ref="E3:E4"/>
    <mergeCell ref="E5:E6"/>
    <mergeCell ref="E8:E12"/>
    <mergeCell ref="E15:E18"/>
    <mergeCell ref="E19:E22"/>
    <mergeCell ref="H8:H9"/>
    <mergeCell ref="H15:H16"/>
    <mergeCell ref="H19:H20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205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206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186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207</v>
      </c>
      <c r="C3" s="14">
        <v>58147</v>
      </c>
      <c r="D3" s="15" t="s">
        <v>208</v>
      </c>
      <c r="E3" s="16" t="s">
        <v>209</v>
      </c>
      <c r="F3" s="16" t="s">
        <v>35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14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210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211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212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213</v>
      </c>
      <c r="C8" s="20"/>
      <c r="D8" s="15" t="s">
        <v>214</v>
      </c>
      <c r="E8" s="16" t="s">
        <v>215</v>
      </c>
      <c r="F8" s="16" t="s">
        <v>216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217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218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213</v>
      </c>
      <c r="C11" s="20"/>
      <c r="D11" s="15" t="s">
        <v>219</v>
      </c>
      <c r="E11" s="16" t="s">
        <v>220</v>
      </c>
      <c r="F11" s="21" t="s">
        <v>216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14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221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222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218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14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223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207</v>
      </c>
      <c r="C18" s="16">
        <v>59602</v>
      </c>
      <c r="D18" s="25" t="s">
        <v>224</v>
      </c>
      <c r="E18" s="16" t="s">
        <v>225</v>
      </c>
      <c r="F18" s="16" t="s">
        <v>35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14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15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212</v>
      </c>
      <c r="G21" s="17">
        <v>12000</v>
      </c>
      <c r="H21" s="17">
        <v>0.095</v>
      </c>
      <c r="I21" s="26">
        <f t="shared" si="0"/>
        <v>1140</v>
      </c>
      <c r="J21" s="1" t="s">
        <v>226</v>
      </c>
    </row>
    <row r="22" customHeight="1" spans="1:10">
      <c r="A22" s="12">
        <v>45502</v>
      </c>
      <c r="B22" s="13" t="s">
        <v>207</v>
      </c>
      <c r="C22" s="14">
        <v>58147</v>
      </c>
      <c r="D22" s="15" t="s">
        <v>227</v>
      </c>
      <c r="E22" s="16" t="s">
        <v>228</v>
      </c>
      <c r="F22" s="16" t="s">
        <v>35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14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210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211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212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213</v>
      </c>
      <c r="C27" s="28"/>
      <c r="D27" s="29" t="s">
        <v>229</v>
      </c>
      <c r="E27" s="30" t="s">
        <v>230</v>
      </c>
      <c r="F27" s="21" t="s">
        <v>216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14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231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222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218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14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223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232</v>
      </c>
    </row>
    <row r="34" customHeight="1" spans="1:10">
      <c r="A34" s="36"/>
      <c r="B34" s="35"/>
      <c r="C34" s="35"/>
      <c r="D34" s="37"/>
      <c r="E34" s="38"/>
      <c r="F34" s="16" t="s">
        <v>233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234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235</v>
      </c>
      <c r="B39" s="41" t="s">
        <v>168</v>
      </c>
      <c r="C39" s="41" t="s">
        <v>169</v>
      </c>
      <c r="D39" s="42" t="s">
        <v>236</v>
      </c>
      <c r="E39" s="41" t="s">
        <v>237</v>
      </c>
      <c r="F39" s="43" t="s">
        <v>238</v>
      </c>
      <c r="G39" s="41" t="s">
        <v>173</v>
      </c>
      <c r="H39" s="41" t="s">
        <v>239</v>
      </c>
      <c r="I39" s="42" t="s">
        <v>240</v>
      </c>
      <c r="J39" s="41" t="s">
        <v>176</v>
      </c>
    </row>
    <row r="40" hidden="1" customHeight="1" spans="1:10">
      <c r="A40" s="41"/>
      <c r="B40" s="41"/>
      <c r="C40" s="41"/>
      <c r="D40" s="44" t="s">
        <v>241</v>
      </c>
      <c r="E40" s="41"/>
      <c r="F40" s="45" t="s">
        <v>242</v>
      </c>
      <c r="G40" s="41"/>
      <c r="H40" s="41"/>
      <c r="I40" s="46" t="s">
        <v>243</v>
      </c>
      <c r="J40" s="41"/>
    </row>
    <row r="41" hidden="1" customHeight="1" spans="1:10">
      <c r="A41" s="47">
        <v>1</v>
      </c>
      <c r="B41" s="48">
        <v>45559</v>
      </c>
      <c r="C41" s="41" t="s">
        <v>177</v>
      </c>
      <c r="D41" s="41" t="s">
        <v>244</v>
      </c>
      <c r="E41" s="41" t="s">
        <v>245</v>
      </c>
      <c r="F41" s="41" t="s">
        <v>180</v>
      </c>
      <c r="G41" s="41" t="s">
        <v>246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177</v>
      </c>
      <c r="D42" s="41" t="s">
        <v>178</v>
      </c>
      <c r="E42" s="41" t="s">
        <v>245</v>
      </c>
      <c r="F42" s="41" t="s">
        <v>180</v>
      </c>
      <c r="G42" s="41" t="s">
        <v>246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2025-12-17T09:33:32Z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