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'国内做货-人民币'!$B$1:$I$115</definedName>
    <definedName name="_xlnm._FilterDatabase" localSheetId="1" hidden="1">'国外做货-美金'!$B$1:$I$39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<sst xmlns="http://schemas.openxmlformats.org/spreadsheetml/2006/main" count="374" uniqueCount="192">
  <si>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</si>
  <si>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</si>
  <si>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</si>
  <si>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</si>
  <si>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</si>
  <si>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</si>
  <si>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</si>
  <si>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</si>
  <si>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</si>
  <si>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</si>
  <si>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40702/
89885/89887
89888/89889配比</t>
  </si>
  <si>
    <t>RRNBSK834
工厂：乐维斯</t>
  </si>
  <si>
    <t>CR-899 7429-741
Made in Cambodia  男士外套</t>
  </si>
  <si>
    <t>白色吊牌HPBCRFI001-60*95mm-RFID LOGO-800色</t>
  </si>
  <si>
    <t>黑色 吊绳 MRBCGEN004-320*1.5mm</t>
  </si>
  <si>
    <t>白色吊牌HPBCRFI001-60*95mm-RFID LOGO</t>
  </si>
  <si>
    <t xml:space="preserve">配比装胶带贴纸  BKSKR24014   </t>
  </si>
  <si>
    <t>白色吊牌HPBCRFI001-60*95mm-RFID LOGO-122色</t>
  </si>
  <si>
    <t>白色缎带洗标CLBCGEN003*4页-60*25mm</t>
  </si>
  <si>
    <t>白色织标WLBCGEN009-39*78mm</t>
  </si>
  <si>
    <t>白色空白织标WLBCRFI019-65*20mm</t>
  </si>
  <si>
    <t>RRNBSK863
800色：欧莱发</t>
  </si>
  <si>
    <t>JOLENE 0861-741-800
Made in Cambodia 女式连衣裙</t>
  </si>
  <si>
    <t>白色缎带洗标CLBCGEN003*5页-60*25mm</t>
  </si>
  <si>
    <t>白色挂耳LPBCGEN001-8*13mm</t>
  </si>
  <si>
    <t>白色RFID织标WLBCRFI013-65*20mm</t>
  </si>
  <si>
    <t>41004/41054</t>
  </si>
  <si>
    <t>RRNBSK865
工厂：依洲</t>
  </si>
  <si>
    <t>PUMA 0931-741-700/812
Made in Cambodia 女式吊带上衣</t>
  </si>
  <si>
    <t>41311/41313</t>
  </si>
  <si>
    <t>RRNBSK877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</si>
  <si>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
加单2</t>
    </r>
  </si>
  <si>
    <t>WLBCRFI009 RFID白织标-39*39mm</t>
  </si>
  <si>
    <t>RRNBSK911
工厂：GLOBAL FIT</t>
  </si>
  <si>
    <t>SIENA 1118-741-401/802
Made in BANGLADESH 女上</t>
  </si>
  <si>
    <t>黑色织标WLBCGEN018-65*20mm</t>
  </si>
  <si>
    <t>白色RFID织标WLBCRFI015-65*20mm</t>
  </si>
  <si>
    <t>RRNBSK922
工厂：依洲</t>
  </si>
  <si>
    <t>PUMA 0931-741-700/812
Made in Cambodia 女式吊带上衣
加单1</t>
  </si>
  <si>
    <t>41947/41970</t>
  </si>
  <si>
    <t>RRNBSK925</t>
  </si>
  <si>
    <t>MILLER 1138-741-809/251
Made in BANGLADESH 女上</t>
  </si>
  <si>
    <t>黑色RFID织标WLBCRFI025-65*20mm</t>
  </si>
  <si>
    <t>42240/42241</t>
  </si>
  <si>
    <t>RRNBSK932
工厂：GLOBAL FIT</t>
  </si>
  <si>
    <t>SIENA 1118-741-401/802
Made in BANGLADESH 女上
加单1</t>
  </si>
  <si>
    <t>空白标 BKKBXM24002（60*25mm）</t>
  </si>
  <si>
    <t>42236</t>
  </si>
  <si>
    <t>RRNBSK934</t>
  </si>
  <si>
    <t>MILLER 1138-741-809
Made in BANGLADESH 女上
加单1</t>
  </si>
  <si>
    <t>42109</t>
  </si>
  <si>
    <t>RRNBSK941
工厂：华同</t>
  </si>
  <si>
    <t>JASPER  1174-777-700/712
Made in China 女吊带上衣</t>
  </si>
  <si>
    <t>白色缎带洗标CLBCGEN003*4页-60*25mm（加页码）</t>
  </si>
  <si>
    <t>白色缎带芯片洗标CLBCRFI001-60*25mm</t>
  </si>
  <si>
    <t>白织标WLBCGEN015-55*10mm</t>
  </si>
  <si>
    <t>42858</t>
  </si>
  <si>
    <t>RRNBSK956</t>
  </si>
  <si>
    <t>MILLER 1138-741-809
Made in BANGLADESH 女上
加单2</t>
  </si>
  <si>
    <t>备料</t>
  </si>
  <si>
    <t>RRNBSK962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</si>
  <si>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加单36</t>
    </r>
  </si>
  <si>
    <t>白色缎带洗标CLBCGEN003*6页-60*25mm</t>
  </si>
  <si>
    <t>WLBCRFI006 RFID黑织标-51*51mm</t>
  </si>
  <si>
    <t>42813/42863</t>
  </si>
  <si>
    <t>RRNBSK980
工厂：乐维斯</t>
  </si>
  <si>
    <t>HALEN  1248-777-211
Made in Cambodia  女吊带上衣</t>
  </si>
  <si>
    <t>蓝黑吊牌HPBCRFI005-45*120mm-RFID LOGO</t>
  </si>
  <si>
    <t>蓝黑尺码标WLBCGEN033-15*14mm</t>
  </si>
  <si>
    <t>蓝黑织标WLBCRFI020-65*20</t>
  </si>
  <si>
    <t>42805/42862</t>
  </si>
  <si>
    <t>RRNBSK981
工厂：乐维斯</t>
  </si>
  <si>
    <t>FLAUTARRA 1247-778-211
Made in Cambodia  女吊带上衣</t>
  </si>
  <si>
    <t>蓝黑吊牌HPBCRFI005-45*120mm-RFID LOGO-L码</t>
  </si>
  <si>
    <t>蓝黑尺码标WLBCGEN033-15*14mm-L码</t>
  </si>
  <si>
    <t>备料补</t>
  </si>
  <si>
    <t>RRNBSK984
工厂：GF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</si>
  <si>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加单46</t>
    </r>
  </si>
  <si>
    <t>白色吊牌HPBCGEN001-60*95mm</t>
  </si>
  <si>
    <t>白色缎带洗标CLBCGEN003*6页-60*25mm（加页码）新版</t>
  </si>
  <si>
    <t>WLBCGEN013 黑织标-51*51mm</t>
  </si>
  <si>
    <t>RRNBSK985
工厂：待定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</si>
  <si>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加单37</t>
    </r>
  </si>
  <si>
    <t>41514/42240/42241</t>
  </si>
  <si>
    <t>RRNBSK986
工厂：GLOBAL FIT</t>
  </si>
  <si>
    <t>SIENA 1118-741-401/802
Made in BANGLADESH 女上
重做主标，吊牌</t>
  </si>
  <si>
    <t>42875/42876</t>
  </si>
  <si>
    <t>RRNBSK987
工厂：GLOBAL FIT</t>
  </si>
  <si>
    <t>SIENA 1118-741-401/802
Made in BANGLADESH 女上
加单2</t>
  </si>
  <si>
    <t>43263/43264</t>
  </si>
  <si>
    <t>RRNBSK996
工厂：GLOBAL FIT</t>
  </si>
  <si>
    <t>SIENA 1118-741-401/802
Made in BANGLADESH 女上
加单3</t>
  </si>
  <si>
    <t>黑色缎带洗标CLBCGEN004*5页-60*25mm</t>
  </si>
  <si>
    <t>黑色缎带空白标 BKKBXM24004（60*25mm）</t>
  </si>
  <si>
    <t>.白色空白织标WLBCRFI019-65*20mm</t>
  </si>
  <si>
    <t>RRNBSK1011
工厂：GF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</si>
  <si>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加单47</t>
    </r>
  </si>
  <si>
    <t>RRNBSK1018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</si>
  <si>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加单48</t>
    </r>
  </si>
  <si>
    <t>白色缎带洗标CLBCGEN003*6页-60*25mm（加页码）</t>
  </si>
  <si>
    <t>RRNBSK1019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</si>
  <si>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加单49</t>
    </r>
  </si>
  <si>
    <t>RRNBSK1020
工厂：待定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</si>
  <si>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加单38</t>
    </r>
  </si>
  <si>
    <t>RRNBSK1028
工厂：GLOBAL FIT</t>
  </si>
  <si>
    <t>SIENA 1118-741-802
Made in BANGLADESH 女上
加单4</t>
  </si>
  <si>
    <t>41947/41970/42236/42858</t>
  </si>
  <si>
    <t>RRNBSK1039</t>
  </si>
  <si>
    <t>MILLER 1138-741-809
Made in BANGLADESH 女上
主标重做</t>
  </si>
  <si>
    <t>92918/92956</t>
  </si>
  <si>
    <t>RRNBSK1040
工厂：待定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</si>
  <si>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加单39</t>
    </r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</si>
  <si>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</si>
  <si>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</si>
  <si>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</si>
  <si>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白色缎带洗标CLBCGEN003*4页-60*25mm 122色</t>
  </si>
  <si>
    <t>黑色缎带洗标CLBCGEN004*5页-60*25mm-251色</t>
  </si>
  <si>
    <t>黑色缎带洗标CLBCGEN004*6页-60*25mm-809色</t>
  </si>
  <si>
    <t>40956/40958
41311/41313
重做</t>
  </si>
  <si>
    <t>RRNBSK960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</si>
  <si>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
重做主标/芯片标</t>
    </r>
  </si>
  <si>
    <t>白色织标WLBCGEN009-39*39mm</t>
  </si>
  <si>
    <t>白色缎带洗标CLBCGEN003*6页-60*25mm（加页码）旧版</t>
  </si>
  <si>
    <t>RRNBSK1006
工厂：新云峰/乐维斯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</si>
  <si>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
补单</t>
    </r>
  </si>
  <si>
    <t xml:space="preserve">WLBCRFI006 RFID黑织标-51*51mm </t>
  </si>
  <si>
    <t>41514/42240/42241/
42875/42876</t>
  </si>
  <si>
    <t>RRNBSK1009
工厂：GLOBAL FIT</t>
  </si>
  <si>
    <t>SIENA 1118-741-401/802
Made in BANGLADESH 女上
重做洗标</t>
  </si>
  <si>
    <t>92692/92693</t>
  </si>
  <si>
    <t>RRNBSK1015
工厂：乐维斯</t>
  </si>
  <si>
    <t>5498-741-800  TC-708
Made in Cambodia 男士长裤
加单3</t>
  </si>
  <si>
    <t>白色RFID织标WLBCRFI015-65*19mm</t>
  </si>
  <si>
    <t>白色织标WLBCGEN020-85*20mm</t>
  </si>
  <si>
    <t>91431</t>
  </si>
  <si>
    <t>RRNBSK1023
工厂：依洲</t>
  </si>
  <si>
    <t>LETIZIA 1688-746-716
Made in Cambodia 女式大衣
重做</t>
  </si>
  <si>
    <t>黑色RFID织标 WLBCRFI016-65*20mm</t>
  </si>
  <si>
    <t>RRNBSK1032
250乐维斯</t>
  </si>
  <si>
    <t>JOLENE SF 0861-222-250
Made in Cambodia 女式连衣裙</t>
  </si>
  <si>
    <t>RRNBSK1052
600乐维斯</t>
  </si>
  <si>
    <t>JOLENE SF 0861-222-600
Made in Cambodia 女式连衣裙
补做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</si>
  <si>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</si>
  <si>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</si>
  <si>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</si>
  <si>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</si>
  <si>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</si>
  <si>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</si>
  <si>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</si>
  <si>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</si>
  <si>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</si>
  <si>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</si>
  <si>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</si>
  <si>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</si>
  <si>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</si>
  <si>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</si>
  <si>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</si>
  <si>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</si>
  <si>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</si>
  <si>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</si>
  <si>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</si>
  <si>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</si>
  <si>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</si>
  <si>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白色缎带洗标CLBCGEN003*5页-60*25mm（加页码）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</si>
  <si>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</si>
  <si>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</si>
  <si>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</si>
  <si>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</si>
  <si>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</si>
  <si>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</si>
  <si>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</si>
  <si>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</si>
  <si>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</si>
  <si>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</si>
  <si>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</si>
  <si>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</si>
  <si>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</si>
  <si>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</si>
  <si>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</si>
  <si>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</si>
  <si>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</si>
  <si>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</si>
  <si>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</si>
  <si>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</si>
  <si>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</si>
  <si>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</si>
  <si>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睿宁</t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</si>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</sst>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;\-\$#,##0.000"/>
    <numFmt numFmtId="180" formatCode="\$#,##0.0000;\-\$#,##0.0000"/>
    <numFmt numFmtId="181" formatCode="\$#,##0.000_);[Red]\(\$#,##0.000\)"/>
    <numFmt numFmtId="182" formatCode="&quot;￥&quot;#,##0.000_);[Red]\(&quot;￥&quot;#,##0.000\)"/>
    <numFmt numFmtId="183" formatCode="&quot;￥&quot;#,##0.00_);[Red]\(&quot;￥&quot;#,##0.00\)"/>
    <numFmt numFmtId="184" formatCode="&quot;￥&quot;#,##0.000;&quot;￥&quot;\-#,##0.000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10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81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14" fontId="0" fillId="0" borderId="2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1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9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82" fontId="7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2" fontId="7" fillId="0" borderId="4" xfId="0" applyNumberFormat="1" applyFont="1" applyFill="1" applyBorder="1" applyAlignment="1">
      <alignment horizontal="center" vertical="center"/>
    </xf>
    <xf numFmtId="183" fontId="7" fillId="0" borderId="4" xfId="0" applyNumberFormat="1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183" fontId="7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zoomScale="85" zoomScaleNormal="85" workbookViewId="0">
      <pane ySplit="2" topLeftCell="A81" activePane="bottomLeft" state="frozen"/>
      <selection/>
      <selection pane="bottomLeft" activeCell="D36" sqref="D36:D41"/>
    </sheetView>
  </sheetViews>
  <sheetFormatPr defaultColWidth="8.72727272727273" defaultRowHeight="15" customHeight="1"/>
  <cols>
    <col min="1" max="1" width="14.9090909090909" style="1" customWidth="1"/>
    <col min="2" max="2" width="14.9090909090909" style="87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6384" width="8.72727272727273" style="1"/>
  </cols>
  <sheetData>
    <row r="1" customHeight="1" spans="1:9">
      <c r="A1" s="88" t="s">
        <v>0</v>
      </c>
      <c r="B1" s="89"/>
      <c r="C1" s="89"/>
      <c r="D1" s="89"/>
      <c r="E1" s="89"/>
      <c r="F1" s="89"/>
      <c r="G1" s="89"/>
      <c r="H1" s="89"/>
      <c r="I1" s="90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19">
        <v>45920</v>
      </c>
      <c r="B3" s="68">
        <v>45942</v>
      </c>
      <c r="C3" s="58" t="s">
        <v>10</v>
      </c>
      <c r="D3" s="91" t="s">
        <v>11</v>
      </c>
      <c r="E3" s="16" t="s">
        <v>12</v>
      </c>
      <c r="F3" s="16" t="s">
        <v>13</v>
      </c>
      <c r="G3" s="17">
        <v>10000</v>
      </c>
      <c r="H3" s="92">
        <v>0.285</v>
      </c>
      <c r="I3" s="61">
        <f>G3*H3</f>
        <v>2850</v>
      </c>
    </row>
    <row r="4" customHeight="1" spans="1:9">
      <c r="A4" s="19"/>
      <c r="B4" s="57"/>
      <c r="C4" s="62"/>
      <c r="D4" s="93"/>
      <c r="E4" s="16"/>
      <c r="F4" s="17" t="s">
        <v>14</v>
      </c>
      <c r="G4" s="17">
        <v>10000</v>
      </c>
      <c r="H4" s="94"/>
      <c r="I4" s="61">
        <f t="shared" ref="I4:I21" si="0">G4*H4</f>
        <v>0</v>
      </c>
    </row>
    <row r="5" customHeight="1" spans="1:9">
      <c r="A5" s="19"/>
      <c r="B5" s="57">
        <v>45965</v>
      </c>
      <c r="C5" s="62"/>
      <c r="D5" s="93"/>
      <c r="E5" s="16"/>
      <c r="F5" s="16" t="s">
        <v>15</v>
      </c>
      <c r="G5" s="17">
        <v>3820</v>
      </c>
      <c r="H5" s="92">
        <v>0.285</v>
      </c>
      <c r="I5" s="61">
        <f t="shared" si="0"/>
        <v>1088.7</v>
      </c>
    </row>
    <row r="6" customHeight="1" spans="1:9">
      <c r="A6" s="19"/>
      <c r="B6" s="57"/>
      <c r="C6" s="62"/>
      <c r="D6" s="93"/>
      <c r="E6" s="16"/>
      <c r="F6" s="17" t="s">
        <v>14</v>
      </c>
      <c r="G6" s="17">
        <v>3820</v>
      </c>
      <c r="H6" s="94"/>
      <c r="I6" s="61">
        <f t="shared" si="0"/>
        <v>0</v>
      </c>
    </row>
    <row r="7" customHeight="1" spans="1:9">
      <c r="A7" s="19"/>
      <c r="B7" s="57"/>
      <c r="C7" s="62"/>
      <c r="D7" s="93"/>
      <c r="E7" s="16"/>
      <c r="F7" s="16" t="s">
        <v>16</v>
      </c>
      <c r="G7" s="17">
        <v>650</v>
      </c>
      <c r="H7" s="95">
        <v>0.24</v>
      </c>
      <c r="I7" s="61">
        <f t="shared" si="0"/>
        <v>156</v>
      </c>
    </row>
    <row r="8" customHeight="1" spans="1:9">
      <c r="A8" s="19"/>
      <c r="B8" s="57"/>
      <c r="C8" s="62"/>
      <c r="D8" s="93"/>
      <c r="E8" s="16"/>
      <c r="F8" s="16" t="s">
        <v>17</v>
      </c>
      <c r="G8" s="17">
        <v>10000</v>
      </c>
      <c r="H8" s="92">
        <v>0.285</v>
      </c>
      <c r="I8" s="61">
        <f t="shared" si="0"/>
        <v>2850</v>
      </c>
    </row>
    <row r="9" customHeight="1" spans="1:9">
      <c r="A9" s="19"/>
      <c r="B9" s="57"/>
      <c r="C9" s="62"/>
      <c r="D9" s="93"/>
      <c r="E9" s="16"/>
      <c r="F9" s="17" t="s">
        <v>14</v>
      </c>
      <c r="G9" s="17">
        <v>10000</v>
      </c>
      <c r="H9" s="94"/>
      <c r="I9" s="61">
        <f t="shared" si="0"/>
        <v>0</v>
      </c>
    </row>
    <row r="10" customHeight="1" spans="1:9">
      <c r="A10" s="19"/>
      <c r="B10" s="75">
        <v>45942</v>
      </c>
      <c r="C10" s="62"/>
      <c r="D10" s="93"/>
      <c r="E10" s="16"/>
      <c r="F10" s="17" t="s">
        <v>18</v>
      </c>
      <c r="G10" s="17">
        <f>10000*4</f>
        <v>40000</v>
      </c>
      <c r="H10" s="96">
        <v>0.038</v>
      </c>
      <c r="I10" s="61">
        <f t="shared" si="0"/>
        <v>1520</v>
      </c>
    </row>
    <row r="11" customHeight="1" spans="1:9">
      <c r="A11" s="19"/>
      <c r="B11" s="57">
        <v>45934</v>
      </c>
      <c r="C11" s="62"/>
      <c r="D11" s="93"/>
      <c r="E11" s="16"/>
      <c r="F11" s="17" t="s">
        <v>19</v>
      </c>
      <c r="G11" s="17">
        <v>30000</v>
      </c>
      <c r="H11" s="97">
        <v>0.25</v>
      </c>
      <c r="I11" s="61">
        <f t="shared" si="0"/>
        <v>7500</v>
      </c>
    </row>
    <row r="12" customHeight="1" spans="1:9">
      <c r="A12" s="19"/>
      <c r="B12" s="57"/>
      <c r="C12" s="62"/>
      <c r="D12" s="93"/>
      <c r="E12" s="16"/>
      <c r="F12" s="17" t="s">
        <v>20</v>
      </c>
      <c r="G12" s="17">
        <v>30000</v>
      </c>
      <c r="H12" s="97">
        <v>0.85</v>
      </c>
      <c r="I12" s="61">
        <f t="shared" si="0"/>
        <v>25500</v>
      </c>
    </row>
    <row r="13" customHeight="1" spans="1:9">
      <c r="A13" s="19">
        <v>45930</v>
      </c>
      <c r="B13" s="64">
        <v>45950</v>
      </c>
      <c r="C13" s="58">
        <v>41027</v>
      </c>
      <c r="D13" s="91" t="s">
        <v>21</v>
      </c>
      <c r="E13" s="16" t="s">
        <v>22</v>
      </c>
      <c r="F13" s="17" t="s">
        <v>23</v>
      </c>
      <c r="G13" s="17">
        <f>7645*5</f>
        <v>38225</v>
      </c>
      <c r="H13" s="98">
        <v>0.042</v>
      </c>
      <c r="I13" s="61">
        <f t="shared" si="0"/>
        <v>1605.45</v>
      </c>
    </row>
    <row r="14" customHeight="1" spans="1:9">
      <c r="A14" s="19"/>
      <c r="B14" s="68">
        <v>45939</v>
      </c>
      <c r="C14" s="62"/>
      <c r="D14" s="91"/>
      <c r="E14" s="16"/>
      <c r="F14" s="17" t="s">
        <v>24</v>
      </c>
      <c r="G14" s="17">
        <v>7645</v>
      </c>
      <c r="H14" s="98">
        <v>0.035</v>
      </c>
      <c r="I14" s="61">
        <f t="shared" si="0"/>
        <v>267.575</v>
      </c>
    </row>
    <row r="15" customHeight="1" spans="1:9">
      <c r="A15" s="19"/>
      <c r="B15" s="77"/>
      <c r="C15" s="62"/>
      <c r="D15" s="91"/>
      <c r="E15" s="16"/>
      <c r="F15" s="16" t="s">
        <v>25</v>
      </c>
      <c r="G15" s="17">
        <v>7645</v>
      </c>
      <c r="H15" s="99">
        <v>0.85</v>
      </c>
      <c r="I15" s="61">
        <f t="shared" si="0"/>
        <v>6498.25</v>
      </c>
    </row>
    <row r="16" customHeight="1" spans="1:9">
      <c r="A16" s="19">
        <v>45930</v>
      </c>
      <c r="B16" s="68">
        <v>45967</v>
      </c>
      <c r="C16" s="58" t="s">
        <v>26</v>
      </c>
      <c r="D16" s="91" t="s">
        <v>27</v>
      </c>
      <c r="E16" s="16" t="s">
        <v>28</v>
      </c>
      <c r="F16" s="16" t="s">
        <v>15</v>
      </c>
      <c r="G16" s="17">
        <f>32020-15000</f>
        <v>17020</v>
      </c>
      <c r="H16" s="100">
        <v>0.35</v>
      </c>
      <c r="I16" s="61">
        <f t="shared" si="0"/>
        <v>5957</v>
      </c>
    </row>
    <row r="17" customHeight="1" spans="1:9">
      <c r="A17" s="19"/>
      <c r="B17" s="77"/>
      <c r="C17" s="62"/>
      <c r="D17" s="91"/>
      <c r="E17" s="16"/>
      <c r="F17" s="17" t="s">
        <v>14</v>
      </c>
      <c r="G17" s="17">
        <v>17020</v>
      </c>
      <c r="H17" s="95"/>
      <c r="I17" s="61">
        <f t="shared" si="0"/>
        <v>0</v>
      </c>
    </row>
    <row r="18" customHeight="1" spans="1:9">
      <c r="A18" s="19"/>
      <c r="B18" s="68">
        <v>45939</v>
      </c>
      <c r="C18" s="62"/>
      <c r="D18" s="91"/>
      <c r="E18" s="16"/>
      <c r="F18" s="17" t="s">
        <v>24</v>
      </c>
      <c r="G18" s="17">
        <v>32020</v>
      </c>
      <c r="H18" s="98">
        <v>0.035</v>
      </c>
      <c r="I18" s="61">
        <f t="shared" si="0"/>
        <v>1120.7</v>
      </c>
    </row>
    <row r="19" customHeight="1" spans="1:9">
      <c r="A19" s="19"/>
      <c r="B19" s="77"/>
      <c r="C19" s="62"/>
      <c r="D19" s="91"/>
      <c r="E19" s="16"/>
      <c r="F19" s="16" t="s">
        <v>25</v>
      </c>
      <c r="G19" s="17">
        <v>32020</v>
      </c>
      <c r="H19" s="99">
        <v>0.85</v>
      </c>
      <c r="I19" s="61">
        <f t="shared" si="0"/>
        <v>27217</v>
      </c>
    </row>
    <row r="20" customHeight="1" spans="1:9">
      <c r="A20" s="19">
        <v>45933</v>
      </c>
      <c r="B20" s="27">
        <v>45965</v>
      </c>
      <c r="C20" s="21" t="s">
        <v>29</v>
      </c>
      <c r="D20" s="91" t="s">
        <v>30</v>
      </c>
      <c r="E20" s="16" t="s">
        <v>31</v>
      </c>
      <c r="F20" s="16" t="s">
        <v>15</v>
      </c>
      <c r="G20" s="17">
        <v>10000</v>
      </c>
      <c r="H20" s="98">
        <v>0.285</v>
      </c>
      <c r="I20" s="61">
        <f t="shared" si="0"/>
        <v>2850</v>
      </c>
    </row>
    <row r="21" customHeight="1" spans="1:9">
      <c r="A21" s="19"/>
      <c r="B21" s="36"/>
      <c r="C21" s="20"/>
      <c r="D21" s="93"/>
      <c r="E21" s="16"/>
      <c r="F21" s="17" t="s">
        <v>14</v>
      </c>
      <c r="G21" s="17">
        <v>10000</v>
      </c>
      <c r="H21" s="98"/>
      <c r="I21" s="61">
        <f t="shared" si="0"/>
        <v>0</v>
      </c>
    </row>
    <row r="22" customHeight="1" spans="1:9">
      <c r="A22" s="19"/>
      <c r="B22" s="101">
        <v>45935</v>
      </c>
      <c r="C22" s="20"/>
      <c r="D22" s="93"/>
      <c r="E22" s="16"/>
      <c r="F22" s="17" t="s">
        <v>23</v>
      </c>
      <c r="G22" s="17">
        <f>20000*5</f>
        <v>100000</v>
      </c>
      <c r="H22" s="98">
        <v>0.038</v>
      </c>
      <c r="I22" s="61">
        <f t="shared" ref="I22:I53" si="1">G22*H22</f>
        <v>3800</v>
      </c>
    </row>
    <row r="23" customHeight="1" spans="1:9">
      <c r="A23" s="19"/>
      <c r="B23" s="19">
        <v>45938</v>
      </c>
      <c r="C23" s="20"/>
      <c r="D23" s="93"/>
      <c r="E23" s="16"/>
      <c r="F23" s="16" t="s">
        <v>32</v>
      </c>
      <c r="G23" s="17">
        <v>20000</v>
      </c>
      <c r="H23" s="98">
        <v>0.91</v>
      </c>
      <c r="I23" s="61">
        <f t="shared" si="1"/>
        <v>18200</v>
      </c>
    </row>
    <row r="24" customHeight="1" spans="1:9">
      <c r="A24" s="19">
        <v>45945</v>
      </c>
      <c r="B24" s="68">
        <v>45953</v>
      </c>
      <c r="C24" s="30">
        <v>41514</v>
      </c>
      <c r="D24" s="91" t="s">
        <v>33</v>
      </c>
      <c r="E24" s="16" t="s">
        <v>34</v>
      </c>
      <c r="F24" s="16" t="s">
        <v>15</v>
      </c>
      <c r="G24" s="17">
        <v>5000</v>
      </c>
      <c r="H24" s="100">
        <v>0.35</v>
      </c>
      <c r="I24" s="61">
        <f t="shared" si="1"/>
        <v>1750</v>
      </c>
    </row>
    <row r="25" customHeight="1" spans="1:9">
      <c r="A25" s="19"/>
      <c r="B25" s="57"/>
      <c r="C25" s="34"/>
      <c r="D25" s="93"/>
      <c r="E25" s="16"/>
      <c r="F25" s="17" t="s">
        <v>14</v>
      </c>
      <c r="G25" s="17">
        <v>5000</v>
      </c>
      <c r="H25" s="95"/>
      <c r="I25" s="61">
        <f t="shared" si="1"/>
        <v>0</v>
      </c>
    </row>
    <row r="26" customHeight="1" spans="1:9">
      <c r="A26" s="19"/>
      <c r="B26" s="68">
        <v>45953</v>
      </c>
      <c r="C26" s="34"/>
      <c r="D26" s="93"/>
      <c r="E26" s="16"/>
      <c r="F26" s="16" t="s">
        <v>35</v>
      </c>
      <c r="G26" s="17">
        <v>5000</v>
      </c>
      <c r="H26" s="98">
        <v>0.137</v>
      </c>
      <c r="I26" s="61">
        <f t="shared" si="1"/>
        <v>685</v>
      </c>
    </row>
    <row r="27" customHeight="1" spans="1:9">
      <c r="A27" s="19"/>
      <c r="B27" s="77"/>
      <c r="C27" s="34"/>
      <c r="D27" s="93"/>
      <c r="E27" s="16"/>
      <c r="F27" s="16" t="s">
        <v>36</v>
      </c>
      <c r="G27" s="17">
        <f>5000</f>
        <v>5000</v>
      </c>
      <c r="H27" s="99">
        <v>0.85</v>
      </c>
      <c r="I27" s="61">
        <f t="shared" si="1"/>
        <v>4250</v>
      </c>
    </row>
    <row r="28" customHeight="1" spans="1:9">
      <c r="A28" s="19">
        <v>45947</v>
      </c>
      <c r="B28" s="64">
        <v>45967</v>
      </c>
      <c r="C28" s="58">
        <v>42005</v>
      </c>
      <c r="D28" s="91" t="s">
        <v>37</v>
      </c>
      <c r="E28" s="16" t="s">
        <v>38</v>
      </c>
      <c r="F28" s="16" t="s">
        <v>15</v>
      </c>
      <c r="G28" s="17">
        <v>9000</v>
      </c>
      <c r="H28" s="100">
        <v>0.35</v>
      </c>
      <c r="I28" s="61">
        <f t="shared" si="1"/>
        <v>3150</v>
      </c>
    </row>
    <row r="29" customHeight="1" spans="1:9">
      <c r="A29" s="19"/>
      <c r="B29" s="64"/>
      <c r="C29" s="62"/>
      <c r="D29" s="91"/>
      <c r="E29" s="16"/>
      <c r="F29" s="17" t="s">
        <v>14</v>
      </c>
      <c r="G29" s="17">
        <v>9000</v>
      </c>
      <c r="H29" s="95"/>
      <c r="I29" s="61">
        <f t="shared" si="1"/>
        <v>0</v>
      </c>
    </row>
    <row r="30" customHeight="1" spans="1:9">
      <c r="A30" s="19"/>
      <c r="B30" s="64">
        <v>45958</v>
      </c>
      <c r="C30" s="62"/>
      <c r="D30" s="91"/>
      <c r="E30" s="16"/>
      <c r="F30" s="17" t="s">
        <v>23</v>
      </c>
      <c r="G30" s="17">
        <f>9000*5</f>
        <v>45000</v>
      </c>
      <c r="H30" s="98">
        <v>0.042</v>
      </c>
      <c r="I30" s="61">
        <f t="shared" si="1"/>
        <v>1890</v>
      </c>
    </row>
    <row r="31" customHeight="1" spans="1:9">
      <c r="A31" s="19"/>
      <c r="B31" s="68">
        <v>45955</v>
      </c>
      <c r="C31" s="62"/>
      <c r="D31" s="91"/>
      <c r="E31" s="16"/>
      <c r="F31" s="17" t="s">
        <v>24</v>
      </c>
      <c r="G31" s="17">
        <v>9000</v>
      </c>
      <c r="H31" s="98">
        <v>0.035</v>
      </c>
      <c r="I31" s="61">
        <f t="shared" si="1"/>
        <v>315</v>
      </c>
    </row>
    <row r="32" customHeight="1" spans="1:9">
      <c r="A32" s="27"/>
      <c r="B32" s="57"/>
      <c r="C32" s="62"/>
      <c r="D32" s="102"/>
      <c r="E32" s="30"/>
      <c r="F32" s="30" t="s">
        <v>25</v>
      </c>
      <c r="G32" s="103">
        <v>9000</v>
      </c>
      <c r="H32" s="100">
        <v>0.85</v>
      </c>
      <c r="I32" s="61">
        <f t="shared" si="1"/>
        <v>7650</v>
      </c>
    </row>
    <row r="33" customHeight="1" spans="1:9">
      <c r="A33" s="19">
        <v>45947</v>
      </c>
      <c r="B33" s="27"/>
      <c r="C33" s="69" t="s">
        <v>39</v>
      </c>
      <c r="D33" s="93" t="s">
        <v>40</v>
      </c>
      <c r="E33" s="16" t="s">
        <v>41</v>
      </c>
      <c r="F33" s="16" t="s">
        <v>15</v>
      </c>
      <c r="G33" s="20">
        <v>12020</v>
      </c>
      <c r="H33" s="99">
        <v>0.35</v>
      </c>
      <c r="I33" s="61">
        <f t="shared" si="1"/>
        <v>4207</v>
      </c>
    </row>
    <row r="34" customHeight="1" spans="1:9">
      <c r="A34" s="19"/>
      <c r="B34" s="36"/>
      <c r="C34" s="70"/>
      <c r="D34" s="93"/>
      <c r="E34" s="16"/>
      <c r="F34" s="17" t="s">
        <v>14</v>
      </c>
      <c r="G34" s="17">
        <v>12020</v>
      </c>
      <c r="H34" s="99"/>
      <c r="I34" s="61">
        <f t="shared" si="1"/>
        <v>0</v>
      </c>
    </row>
    <row r="35" customHeight="1" spans="1:9">
      <c r="A35" s="19"/>
      <c r="B35" s="104">
        <v>45960</v>
      </c>
      <c r="C35" s="70"/>
      <c r="D35" s="93"/>
      <c r="E35" s="16"/>
      <c r="F35" s="16" t="s">
        <v>42</v>
      </c>
      <c r="G35" s="17">
        <v>12020</v>
      </c>
      <c r="H35" s="98">
        <v>0.85</v>
      </c>
      <c r="I35" s="61">
        <f t="shared" si="1"/>
        <v>10217</v>
      </c>
    </row>
    <row r="36" customHeight="1" spans="1:9">
      <c r="A36" s="19">
        <v>45952</v>
      </c>
      <c r="B36" s="68">
        <v>45959</v>
      </c>
      <c r="C36" s="30" t="s">
        <v>43</v>
      </c>
      <c r="D36" s="91" t="s">
        <v>44</v>
      </c>
      <c r="E36" s="16" t="s">
        <v>45</v>
      </c>
      <c r="F36" s="16" t="s">
        <v>15</v>
      </c>
      <c r="G36" s="17">
        <v>5002</v>
      </c>
      <c r="H36" s="100">
        <v>0.35</v>
      </c>
      <c r="I36" s="61">
        <f t="shared" si="1"/>
        <v>1750.7</v>
      </c>
    </row>
    <row r="37" customHeight="1" spans="1:9">
      <c r="A37" s="19"/>
      <c r="B37" s="57"/>
      <c r="C37" s="34"/>
      <c r="D37" s="93"/>
      <c r="E37" s="16"/>
      <c r="F37" s="17" t="s">
        <v>14</v>
      </c>
      <c r="G37" s="17">
        <v>5002</v>
      </c>
      <c r="H37" s="95"/>
      <c r="I37" s="61">
        <f t="shared" si="1"/>
        <v>0</v>
      </c>
    </row>
    <row r="38" customHeight="1" spans="1:9">
      <c r="A38" s="19"/>
      <c r="B38" s="68">
        <v>45967</v>
      </c>
      <c r="C38" s="34"/>
      <c r="D38" s="93"/>
      <c r="E38" s="16"/>
      <c r="F38" s="17" t="s">
        <v>23</v>
      </c>
      <c r="G38" s="17">
        <f>5002*5</f>
        <v>25010</v>
      </c>
      <c r="H38" s="98">
        <v>0.042</v>
      </c>
      <c r="I38" s="61">
        <f t="shared" si="1"/>
        <v>1050.42</v>
      </c>
    </row>
    <row r="39" customHeight="1" spans="1:9">
      <c r="A39" s="19"/>
      <c r="B39" s="77"/>
      <c r="C39" s="34"/>
      <c r="D39" s="93"/>
      <c r="E39" s="16"/>
      <c r="F39" s="17" t="s">
        <v>46</v>
      </c>
      <c r="G39" s="17">
        <v>5000</v>
      </c>
      <c r="H39" s="98">
        <v>0.027</v>
      </c>
      <c r="I39" s="61">
        <f t="shared" si="1"/>
        <v>135</v>
      </c>
    </row>
    <row r="40" customHeight="1" spans="1:9">
      <c r="A40" s="19"/>
      <c r="B40" s="75">
        <v>45959</v>
      </c>
      <c r="C40" s="34"/>
      <c r="D40" s="93"/>
      <c r="E40" s="16"/>
      <c r="F40" s="16" t="s">
        <v>35</v>
      </c>
      <c r="G40" s="17">
        <v>5002</v>
      </c>
      <c r="H40" s="98">
        <v>0.137</v>
      </c>
      <c r="I40" s="61">
        <f t="shared" si="1"/>
        <v>685.274</v>
      </c>
    </row>
    <row r="41" customHeight="1" spans="1:9">
      <c r="A41" s="19"/>
      <c r="B41" s="104">
        <v>45959</v>
      </c>
      <c r="C41" s="34"/>
      <c r="D41" s="93"/>
      <c r="E41" s="16"/>
      <c r="F41" s="16" t="s">
        <v>36</v>
      </c>
      <c r="G41" s="17">
        <v>5002</v>
      </c>
      <c r="H41" s="99">
        <v>0.85</v>
      </c>
      <c r="I41" s="61">
        <f t="shared" si="1"/>
        <v>4251.7</v>
      </c>
    </row>
    <row r="42" customHeight="1" spans="1:9">
      <c r="A42" s="19">
        <v>45952</v>
      </c>
      <c r="B42" s="19"/>
      <c r="C42" s="69" t="s">
        <v>47</v>
      </c>
      <c r="D42" s="93" t="s">
        <v>48</v>
      </c>
      <c r="E42" s="16" t="s">
        <v>49</v>
      </c>
      <c r="F42" s="16" t="s">
        <v>15</v>
      </c>
      <c r="G42" s="17">
        <v>8000</v>
      </c>
      <c r="H42" s="99">
        <v>0.35</v>
      </c>
      <c r="I42" s="61">
        <f t="shared" si="1"/>
        <v>2800</v>
      </c>
    </row>
    <row r="43" customHeight="1" spans="1:9">
      <c r="A43" s="19"/>
      <c r="B43" s="19"/>
      <c r="C43" s="70"/>
      <c r="D43" s="93"/>
      <c r="E43" s="16"/>
      <c r="F43" s="17" t="s">
        <v>14</v>
      </c>
      <c r="G43" s="17">
        <v>8000</v>
      </c>
      <c r="H43" s="99"/>
      <c r="I43" s="61">
        <f t="shared" si="1"/>
        <v>0</v>
      </c>
    </row>
    <row r="44" customHeight="1" spans="1:9">
      <c r="A44" s="19"/>
      <c r="B44" s="104">
        <v>45960</v>
      </c>
      <c r="C44" s="70"/>
      <c r="D44" s="93"/>
      <c r="E44" s="16"/>
      <c r="F44" s="16" t="s">
        <v>42</v>
      </c>
      <c r="G44" s="17">
        <v>8000</v>
      </c>
      <c r="H44" s="98">
        <v>0.85</v>
      </c>
      <c r="I44" s="61">
        <f t="shared" si="1"/>
        <v>6800</v>
      </c>
    </row>
    <row r="45" customHeight="1" spans="1:9">
      <c r="A45" s="19">
        <v>45955</v>
      </c>
      <c r="B45" s="27">
        <v>45986</v>
      </c>
      <c r="C45" s="69" t="s">
        <v>50</v>
      </c>
      <c r="D45" s="91" t="s">
        <v>51</v>
      </c>
      <c r="E45" s="16" t="s">
        <v>52</v>
      </c>
      <c r="F45" s="16" t="s">
        <v>15</v>
      </c>
      <c r="G45" s="20">
        <v>3900</v>
      </c>
      <c r="H45" s="99">
        <v>0.35</v>
      </c>
      <c r="I45" s="61">
        <f t="shared" si="1"/>
        <v>1365</v>
      </c>
    </row>
    <row r="46" customHeight="1" spans="1:9">
      <c r="A46" s="19"/>
      <c r="B46" s="36"/>
      <c r="C46" s="70"/>
      <c r="D46" s="93"/>
      <c r="E46" s="16"/>
      <c r="F46" s="17" t="s">
        <v>14</v>
      </c>
      <c r="G46" s="20">
        <v>3900</v>
      </c>
      <c r="H46" s="99"/>
      <c r="I46" s="61">
        <f t="shared" si="1"/>
        <v>0</v>
      </c>
    </row>
    <row r="47" customHeight="1" spans="1:9">
      <c r="A47" s="19"/>
      <c r="B47" s="73">
        <v>45980</v>
      </c>
      <c r="C47" s="70"/>
      <c r="D47" s="93"/>
      <c r="E47" s="16"/>
      <c r="F47" s="17" t="s">
        <v>53</v>
      </c>
      <c r="G47" s="20">
        <f>3900*4</f>
        <v>15600</v>
      </c>
      <c r="H47" s="98">
        <v>0.042</v>
      </c>
      <c r="I47" s="61">
        <f t="shared" si="1"/>
        <v>655.2</v>
      </c>
    </row>
    <row r="48" customHeight="1" spans="1:9">
      <c r="A48" s="19"/>
      <c r="B48" s="31">
        <v>45967</v>
      </c>
      <c r="C48" s="70"/>
      <c r="D48" s="93"/>
      <c r="E48" s="16"/>
      <c r="F48" s="17" t="s">
        <v>54</v>
      </c>
      <c r="G48" s="20">
        <v>3900</v>
      </c>
      <c r="H48" s="99">
        <v>0.58</v>
      </c>
      <c r="I48" s="61">
        <f t="shared" si="1"/>
        <v>2262</v>
      </c>
    </row>
    <row r="49" customHeight="1" spans="1:9">
      <c r="A49" s="19"/>
      <c r="B49" s="31"/>
      <c r="C49" s="70"/>
      <c r="D49" s="93"/>
      <c r="E49" s="16"/>
      <c r="F49" s="21" t="s">
        <v>55</v>
      </c>
      <c r="G49" s="20">
        <v>3900</v>
      </c>
      <c r="H49" s="98">
        <v>0.095</v>
      </c>
      <c r="I49" s="61">
        <f t="shared" si="1"/>
        <v>370.5</v>
      </c>
    </row>
    <row r="50" customHeight="1" spans="1:9">
      <c r="A50" s="19">
        <v>45959</v>
      </c>
      <c r="B50" s="27"/>
      <c r="C50" s="69" t="s">
        <v>56</v>
      </c>
      <c r="D50" s="93" t="s">
        <v>57</v>
      </c>
      <c r="E50" s="16" t="s">
        <v>58</v>
      </c>
      <c r="F50" s="16" t="s">
        <v>15</v>
      </c>
      <c r="G50" s="17">
        <v>4000</v>
      </c>
      <c r="H50" s="99">
        <v>0.35</v>
      </c>
      <c r="I50" s="61">
        <f t="shared" si="1"/>
        <v>1400</v>
      </c>
    </row>
    <row r="51" customHeight="1" spans="1:9">
      <c r="A51" s="19"/>
      <c r="B51" s="36"/>
      <c r="C51" s="70"/>
      <c r="D51" s="93"/>
      <c r="E51" s="16"/>
      <c r="F51" s="17" t="s">
        <v>14</v>
      </c>
      <c r="G51" s="17">
        <v>4000</v>
      </c>
      <c r="H51" s="99"/>
      <c r="I51" s="61">
        <f t="shared" si="1"/>
        <v>0</v>
      </c>
    </row>
    <row r="52" customHeight="1" spans="1:9">
      <c r="A52" s="19"/>
      <c r="B52" s="31"/>
      <c r="C52" s="70"/>
      <c r="D52" s="93"/>
      <c r="E52" s="16"/>
      <c r="F52" s="21" t="s">
        <v>42</v>
      </c>
      <c r="G52" s="20">
        <v>4000</v>
      </c>
      <c r="H52" s="98">
        <v>0.85</v>
      </c>
      <c r="I52" s="61">
        <f t="shared" si="1"/>
        <v>3400</v>
      </c>
    </row>
    <row r="53" customHeight="1" spans="1:9">
      <c r="A53" s="24">
        <v>45960</v>
      </c>
      <c r="B53" s="105">
        <v>45968</v>
      </c>
      <c r="C53" s="16" t="s">
        <v>59</v>
      </c>
      <c r="D53" s="93" t="s">
        <v>60</v>
      </c>
      <c r="E53" s="16" t="s">
        <v>61</v>
      </c>
      <c r="F53" s="16" t="s">
        <v>15</v>
      </c>
      <c r="G53" s="17">
        <v>2295</v>
      </c>
      <c r="H53" s="98">
        <v>0.25</v>
      </c>
      <c r="I53" s="61">
        <f t="shared" si="1"/>
        <v>573.75</v>
      </c>
    </row>
    <row r="54" customHeight="1" spans="1:9">
      <c r="A54" s="24"/>
      <c r="B54" s="78"/>
      <c r="C54" s="17"/>
      <c r="D54" s="93"/>
      <c r="E54" s="16"/>
      <c r="F54" s="17" t="s">
        <v>62</v>
      </c>
      <c r="G54" s="17">
        <f>2295*6</f>
        <v>13770</v>
      </c>
      <c r="H54" s="98">
        <v>0.042</v>
      </c>
      <c r="I54" s="61">
        <f t="shared" ref="I54:I85" si="2">G54*H54</f>
        <v>578.34</v>
      </c>
    </row>
    <row r="55" customHeight="1" spans="1:9">
      <c r="A55" s="24"/>
      <c r="B55" s="82"/>
      <c r="C55" s="17"/>
      <c r="D55" s="93"/>
      <c r="E55" s="16"/>
      <c r="F55" s="16" t="s">
        <v>63</v>
      </c>
      <c r="G55" s="17">
        <v>2295</v>
      </c>
      <c r="H55" s="98">
        <v>0.98</v>
      </c>
      <c r="I55" s="61">
        <f t="shared" si="2"/>
        <v>2249.1</v>
      </c>
    </row>
    <row r="56" customHeight="1" spans="1:9">
      <c r="A56" s="19">
        <v>45961</v>
      </c>
      <c r="B56" s="27">
        <v>45979</v>
      </c>
      <c r="C56" s="69" t="s">
        <v>64</v>
      </c>
      <c r="D56" s="91" t="s">
        <v>65</v>
      </c>
      <c r="E56" s="16" t="s">
        <v>66</v>
      </c>
      <c r="F56" s="16" t="s">
        <v>67</v>
      </c>
      <c r="G56" s="17">
        <v>1810</v>
      </c>
      <c r="H56" s="99">
        <v>0.65</v>
      </c>
      <c r="I56" s="61">
        <f t="shared" si="2"/>
        <v>1176.5</v>
      </c>
    </row>
    <row r="57" customHeight="1" spans="1:9">
      <c r="A57" s="19"/>
      <c r="B57" s="36"/>
      <c r="C57" s="70"/>
      <c r="D57" s="93"/>
      <c r="E57" s="16"/>
      <c r="F57" s="17" t="s">
        <v>14</v>
      </c>
      <c r="G57" s="17">
        <v>1810</v>
      </c>
      <c r="H57" s="99"/>
      <c r="I57" s="61">
        <f t="shared" si="2"/>
        <v>0</v>
      </c>
    </row>
    <row r="58" customHeight="1" spans="1:9">
      <c r="A58" s="19"/>
      <c r="B58" s="31">
        <v>45976</v>
      </c>
      <c r="C58" s="70"/>
      <c r="D58" s="93"/>
      <c r="E58" s="16"/>
      <c r="F58" s="17" t="s">
        <v>68</v>
      </c>
      <c r="G58" s="17">
        <v>1810</v>
      </c>
      <c r="H58" s="99">
        <v>0.06</v>
      </c>
      <c r="I58" s="61">
        <f t="shared" si="2"/>
        <v>108.6</v>
      </c>
    </row>
    <row r="59" customHeight="1" spans="1:9">
      <c r="A59" s="19"/>
      <c r="B59" s="31"/>
      <c r="C59" s="70"/>
      <c r="D59" s="93"/>
      <c r="E59" s="16"/>
      <c r="F59" s="16" t="s">
        <v>69</v>
      </c>
      <c r="G59" s="17">
        <v>1810</v>
      </c>
      <c r="H59" s="98">
        <v>0.8</v>
      </c>
      <c r="I59" s="61">
        <f t="shared" si="2"/>
        <v>1448</v>
      </c>
    </row>
    <row r="60" customHeight="1" spans="1:9">
      <c r="A60" s="19">
        <v>45961</v>
      </c>
      <c r="B60" s="27">
        <v>45978</v>
      </c>
      <c r="C60" s="69" t="s">
        <v>70</v>
      </c>
      <c r="D60" s="91" t="s">
        <v>71</v>
      </c>
      <c r="E60" s="16" t="s">
        <v>72</v>
      </c>
      <c r="F60" s="16" t="s">
        <v>67</v>
      </c>
      <c r="G60" s="17">
        <v>2610</v>
      </c>
      <c r="H60" s="99">
        <v>0.65</v>
      </c>
      <c r="I60" s="61">
        <f t="shared" si="2"/>
        <v>1696.5</v>
      </c>
    </row>
    <row r="61" customHeight="1" spans="1:9">
      <c r="A61" s="19"/>
      <c r="B61" s="36"/>
      <c r="C61" s="70"/>
      <c r="D61" s="93"/>
      <c r="E61" s="16"/>
      <c r="F61" s="17" t="s">
        <v>14</v>
      </c>
      <c r="G61" s="17">
        <v>2610</v>
      </c>
      <c r="H61" s="99"/>
      <c r="I61" s="61">
        <f t="shared" si="2"/>
        <v>0</v>
      </c>
    </row>
    <row r="62" customHeight="1" spans="1:9">
      <c r="A62" s="19"/>
      <c r="B62" s="31">
        <v>45974</v>
      </c>
      <c r="C62" s="70"/>
      <c r="D62" s="93"/>
      <c r="E62" s="16"/>
      <c r="F62" s="17" t="s">
        <v>68</v>
      </c>
      <c r="G62" s="17">
        <v>2610</v>
      </c>
      <c r="H62" s="99">
        <v>0.06</v>
      </c>
      <c r="I62" s="61">
        <f t="shared" si="2"/>
        <v>156.6</v>
      </c>
    </row>
    <row r="63" customHeight="1" spans="1:9">
      <c r="A63" s="19"/>
      <c r="B63" s="31"/>
      <c r="C63" s="70"/>
      <c r="D63" s="93"/>
      <c r="E63" s="16"/>
      <c r="F63" s="16" t="s">
        <v>69</v>
      </c>
      <c r="G63" s="17">
        <v>2610</v>
      </c>
      <c r="H63" s="98">
        <v>0.8</v>
      </c>
      <c r="I63" s="61">
        <f t="shared" si="2"/>
        <v>2088</v>
      </c>
    </row>
    <row r="64" customHeight="1" spans="1:9">
      <c r="A64" s="19"/>
      <c r="B64" s="31"/>
      <c r="C64" s="70"/>
      <c r="D64" s="93"/>
      <c r="E64" s="16"/>
      <c r="F64" s="16" t="s">
        <v>73</v>
      </c>
      <c r="G64" s="17">
        <v>104</v>
      </c>
      <c r="H64" s="99">
        <v>0.65</v>
      </c>
      <c r="I64" s="61">
        <f t="shared" si="2"/>
        <v>67.6</v>
      </c>
    </row>
    <row r="65" customHeight="1" spans="1:9">
      <c r="A65" s="19"/>
      <c r="B65" s="31"/>
      <c r="C65" s="70"/>
      <c r="D65" s="93"/>
      <c r="E65" s="16"/>
      <c r="F65" s="17" t="s">
        <v>14</v>
      </c>
      <c r="G65" s="17">
        <v>104</v>
      </c>
      <c r="H65" s="99"/>
      <c r="I65" s="61">
        <f t="shared" si="2"/>
        <v>0</v>
      </c>
    </row>
    <row r="66" customHeight="1" spans="1:9">
      <c r="A66" s="19"/>
      <c r="B66" s="31"/>
      <c r="C66" s="70"/>
      <c r="D66" s="93"/>
      <c r="E66" s="16"/>
      <c r="F66" s="17" t="s">
        <v>74</v>
      </c>
      <c r="G66" s="17">
        <v>104</v>
      </c>
      <c r="H66" s="99">
        <v>0.06</v>
      </c>
      <c r="I66" s="61">
        <f t="shared" si="2"/>
        <v>6.24</v>
      </c>
    </row>
    <row r="67" customHeight="1" spans="1:9">
      <c r="A67" s="19">
        <v>45961</v>
      </c>
      <c r="B67" s="19">
        <v>45968</v>
      </c>
      <c r="C67" s="21" t="s">
        <v>75</v>
      </c>
      <c r="D67" s="91" t="s">
        <v>76</v>
      </c>
      <c r="E67" s="16" t="s">
        <v>77</v>
      </c>
      <c r="F67" s="16" t="s">
        <v>78</v>
      </c>
      <c r="G67" s="17">
        <v>12052</v>
      </c>
      <c r="H67" s="98">
        <v>0.25</v>
      </c>
      <c r="I67" s="61">
        <f t="shared" si="2"/>
        <v>3013</v>
      </c>
    </row>
    <row r="68" customHeight="1" spans="1:9">
      <c r="A68" s="19"/>
      <c r="B68" s="104">
        <v>45968</v>
      </c>
      <c r="C68" s="20"/>
      <c r="D68" s="93"/>
      <c r="E68" s="16"/>
      <c r="F68" s="17" t="s">
        <v>79</v>
      </c>
      <c r="G68" s="17">
        <f>10002*6</f>
        <v>60012</v>
      </c>
      <c r="H68" s="98">
        <v>0.042</v>
      </c>
      <c r="I68" s="61">
        <f t="shared" si="2"/>
        <v>2520.504</v>
      </c>
    </row>
    <row r="69" customHeight="1" spans="1:9">
      <c r="A69" s="19"/>
      <c r="B69" s="104">
        <v>45968</v>
      </c>
      <c r="C69" s="20"/>
      <c r="D69" s="93"/>
      <c r="E69" s="16"/>
      <c r="F69" s="21" t="s">
        <v>80</v>
      </c>
      <c r="G69" s="17">
        <v>12052</v>
      </c>
      <c r="H69" s="98">
        <v>0.32</v>
      </c>
      <c r="I69" s="61">
        <f t="shared" si="2"/>
        <v>3856.64</v>
      </c>
    </row>
    <row r="70" customHeight="1" spans="1:9">
      <c r="A70" s="24">
        <v>45961</v>
      </c>
      <c r="B70" s="105">
        <v>45967</v>
      </c>
      <c r="C70" s="16" t="s">
        <v>59</v>
      </c>
      <c r="D70" s="91" t="s">
        <v>81</v>
      </c>
      <c r="E70" s="16" t="s">
        <v>82</v>
      </c>
      <c r="F70" s="16" t="s">
        <v>15</v>
      </c>
      <c r="G70" s="17">
        <v>15211</v>
      </c>
      <c r="H70" s="98">
        <v>0.35</v>
      </c>
      <c r="I70" s="61">
        <f t="shared" si="2"/>
        <v>5323.85</v>
      </c>
    </row>
    <row r="71" customHeight="1" spans="1:9">
      <c r="A71" s="24"/>
      <c r="B71" s="78"/>
      <c r="C71" s="17"/>
      <c r="D71" s="93"/>
      <c r="E71" s="16"/>
      <c r="F71" s="17" t="s">
        <v>14</v>
      </c>
      <c r="G71" s="17">
        <v>15211</v>
      </c>
      <c r="H71" s="98"/>
      <c r="I71" s="61">
        <f t="shared" si="2"/>
        <v>0</v>
      </c>
    </row>
    <row r="72" customHeight="1" spans="1:9">
      <c r="A72" s="24"/>
      <c r="B72" s="78"/>
      <c r="C72" s="17"/>
      <c r="D72" s="93"/>
      <c r="E72" s="16"/>
      <c r="F72" s="17" t="s">
        <v>62</v>
      </c>
      <c r="G72" s="17">
        <f>15211*6</f>
        <v>91266</v>
      </c>
      <c r="H72" s="98">
        <v>0.042</v>
      </c>
      <c r="I72" s="61">
        <f t="shared" si="2"/>
        <v>3833.172</v>
      </c>
    </row>
    <row r="73" customHeight="1" spans="1:9">
      <c r="A73" s="24"/>
      <c r="B73" s="106"/>
      <c r="C73" s="17"/>
      <c r="D73" s="93"/>
      <c r="E73" s="16"/>
      <c r="F73" s="16" t="s">
        <v>63</v>
      </c>
      <c r="G73" s="17">
        <v>15211</v>
      </c>
      <c r="H73" s="98">
        <v>0.98</v>
      </c>
      <c r="I73" s="61">
        <f t="shared" si="2"/>
        <v>14906.78</v>
      </c>
    </row>
    <row r="74" customHeight="1" spans="1:9">
      <c r="A74" s="19">
        <v>45961</v>
      </c>
      <c r="B74" s="68">
        <v>45968</v>
      </c>
      <c r="C74" s="30" t="s">
        <v>83</v>
      </c>
      <c r="D74" s="91" t="s">
        <v>84</v>
      </c>
      <c r="E74" s="16" t="s">
        <v>85</v>
      </c>
      <c r="F74" s="16" t="s">
        <v>15</v>
      </c>
      <c r="G74" s="17">
        <v>10002</v>
      </c>
      <c r="H74" s="100">
        <v>0.25</v>
      </c>
      <c r="I74" s="61">
        <f t="shared" si="2"/>
        <v>2500.5</v>
      </c>
    </row>
    <row r="75" customHeight="1" spans="1:9">
      <c r="A75" s="19"/>
      <c r="B75" s="104">
        <v>45968</v>
      </c>
      <c r="C75" s="34"/>
      <c r="D75" s="93"/>
      <c r="E75" s="16"/>
      <c r="F75" s="16" t="s">
        <v>20</v>
      </c>
      <c r="G75" s="17">
        <v>10002</v>
      </c>
      <c r="H75" s="99">
        <v>0.85</v>
      </c>
      <c r="I75" s="61">
        <f t="shared" si="2"/>
        <v>8501.7</v>
      </c>
    </row>
    <row r="76" customHeight="1" spans="1:9">
      <c r="A76" s="19">
        <v>45961</v>
      </c>
      <c r="B76" s="68">
        <v>45968</v>
      </c>
      <c r="C76" s="30" t="s">
        <v>86</v>
      </c>
      <c r="D76" s="91" t="s">
        <v>87</v>
      </c>
      <c r="E76" s="16" t="s">
        <v>88</v>
      </c>
      <c r="F76" s="16" t="s">
        <v>15</v>
      </c>
      <c r="G76" s="17">
        <v>5002</v>
      </c>
      <c r="H76" s="100">
        <v>0.35</v>
      </c>
      <c r="I76" s="61">
        <f t="shared" si="2"/>
        <v>1750.7</v>
      </c>
    </row>
    <row r="77" customHeight="1" spans="1:9">
      <c r="A77" s="19"/>
      <c r="B77" s="57"/>
      <c r="C77" s="34"/>
      <c r="D77" s="93"/>
      <c r="E77" s="16"/>
      <c r="F77" s="17" t="s">
        <v>14</v>
      </c>
      <c r="G77" s="17">
        <v>5002</v>
      </c>
      <c r="H77" s="95"/>
      <c r="I77" s="61">
        <f t="shared" si="2"/>
        <v>0</v>
      </c>
    </row>
    <row r="78" customHeight="1" spans="1:9">
      <c r="A78" s="19"/>
      <c r="B78" s="57"/>
      <c r="C78" s="34"/>
      <c r="D78" s="93"/>
      <c r="E78" s="16"/>
      <c r="F78" s="17" t="s">
        <v>23</v>
      </c>
      <c r="G78" s="17">
        <v>25010</v>
      </c>
      <c r="H78" s="98">
        <v>0.042</v>
      </c>
      <c r="I78" s="61">
        <f t="shared" si="2"/>
        <v>1050.42</v>
      </c>
    </row>
    <row r="79" customHeight="1" spans="1:9">
      <c r="A79" s="19"/>
      <c r="B79" s="77"/>
      <c r="C79" s="34"/>
      <c r="D79" s="93"/>
      <c r="E79" s="16"/>
      <c r="F79" s="17" t="s">
        <v>46</v>
      </c>
      <c r="G79" s="17">
        <v>5000</v>
      </c>
      <c r="H79" s="98">
        <v>0.027</v>
      </c>
      <c r="I79" s="61">
        <f t="shared" si="2"/>
        <v>135</v>
      </c>
    </row>
    <row r="80" customHeight="1" spans="1:9">
      <c r="A80" s="19"/>
      <c r="B80" s="68">
        <v>45967</v>
      </c>
      <c r="C80" s="34"/>
      <c r="D80" s="93"/>
      <c r="E80" s="16"/>
      <c r="F80" s="16" t="s">
        <v>35</v>
      </c>
      <c r="G80" s="17">
        <v>5002</v>
      </c>
      <c r="H80" s="98">
        <v>0.137</v>
      </c>
      <c r="I80" s="61">
        <f t="shared" si="2"/>
        <v>685.274</v>
      </c>
    </row>
    <row r="81" customHeight="1" spans="1:9">
      <c r="A81" s="19"/>
      <c r="B81" s="77"/>
      <c r="C81" s="34"/>
      <c r="D81" s="93"/>
      <c r="E81" s="16"/>
      <c r="F81" s="16" t="s">
        <v>20</v>
      </c>
      <c r="G81" s="17">
        <v>5002</v>
      </c>
      <c r="H81" s="99">
        <v>0.85</v>
      </c>
      <c r="I81" s="61">
        <f t="shared" si="2"/>
        <v>4251.7</v>
      </c>
    </row>
    <row r="82" customHeight="1" spans="1:9">
      <c r="A82" s="19">
        <v>45967</v>
      </c>
      <c r="B82" s="68">
        <v>45981</v>
      </c>
      <c r="C82" s="30" t="s">
        <v>89</v>
      </c>
      <c r="D82" s="91" t="s">
        <v>90</v>
      </c>
      <c r="E82" s="16" t="s">
        <v>91</v>
      </c>
      <c r="F82" s="16" t="s">
        <v>15</v>
      </c>
      <c r="G82" s="17">
        <v>9999</v>
      </c>
      <c r="H82" s="100">
        <v>0.35</v>
      </c>
      <c r="I82" s="61">
        <f t="shared" si="2"/>
        <v>3499.65</v>
      </c>
    </row>
    <row r="83" customHeight="1" spans="1:9">
      <c r="A83" s="19"/>
      <c r="B83" s="57"/>
      <c r="C83" s="34"/>
      <c r="D83" s="93"/>
      <c r="E83" s="16"/>
      <c r="F83" s="17" t="s">
        <v>14</v>
      </c>
      <c r="G83" s="17">
        <v>9999</v>
      </c>
      <c r="H83" s="95"/>
      <c r="I83" s="61">
        <f t="shared" si="2"/>
        <v>0</v>
      </c>
    </row>
    <row r="84" customHeight="1" spans="1:9">
      <c r="A84" s="19"/>
      <c r="B84" s="75"/>
      <c r="C84" s="34"/>
      <c r="D84" s="93"/>
      <c r="E84" s="16"/>
      <c r="F84" s="17" t="s">
        <v>23</v>
      </c>
      <c r="G84" s="17">
        <v>49995</v>
      </c>
      <c r="H84" s="98">
        <v>0.042</v>
      </c>
      <c r="I84" s="61">
        <f t="shared" si="2"/>
        <v>2099.79</v>
      </c>
    </row>
    <row r="85" customHeight="1" spans="1:9">
      <c r="A85" s="19"/>
      <c r="B85" s="75"/>
      <c r="C85" s="34"/>
      <c r="D85" s="93"/>
      <c r="E85" s="16"/>
      <c r="F85" s="17" t="s">
        <v>46</v>
      </c>
      <c r="G85" s="17">
        <v>9999</v>
      </c>
      <c r="H85" s="98">
        <v>0.027</v>
      </c>
      <c r="I85" s="61">
        <f t="shared" si="2"/>
        <v>269.973</v>
      </c>
    </row>
    <row r="86" customHeight="1" spans="1:9">
      <c r="A86" s="19"/>
      <c r="B86" s="68">
        <v>45974</v>
      </c>
      <c r="C86" s="34"/>
      <c r="D86" s="93"/>
      <c r="E86" s="16"/>
      <c r="F86" s="17" t="s">
        <v>92</v>
      </c>
      <c r="G86" s="17">
        <v>49995</v>
      </c>
      <c r="H86" s="98">
        <v>0.048</v>
      </c>
      <c r="I86" s="61">
        <f t="shared" ref="I86:I114" si="3">G86*H86</f>
        <v>2399.76</v>
      </c>
    </row>
    <row r="87" customHeight="1" spans="1:9">
      <c r="A87" s="19"/>
      <c r="B87" s="57"/>
      <c r="C87" s="34"/>
      <c r="D87" s="93"/>
      <c r="E87" s="16"/>
      <c r="F87" s="17" t="s">
        <v>93</v>
      </c>
      <c r="G87" s="17">
        <v>9999</v>
      </c>
      <c r="H87" s="98">
        <v>0.033</v>
      </c>
      <c r="I87" s="61">
        <f t="shared" si="3"/>
        <v>329.967</v>
      </c>
    </row>
    <row r="88" customHeight="1" spans="1:9">
      <c r="A88" s="19"/>
      <c r="B88" s="57"/>
      <c r="C88" s="34"/>
      <c r="D88" s="93"/>
      <c r="E88" s="16"/>
      <c r="F88" s="16" t="s">
        <v>35</v>
      </c>
      <c r="G88" s="17">
        <v>9999</v>
      </c>
      <c r="H88" s="98">
        <v>0.137</v>
      </c>
      <c r="I88" s="61">
        <f t="shared" si="3"/>
        <v>1369.863</v>
      </c>
    </row>
    <row r="89" customHeight="1" spans="1:9">
      <c r="A89" s="19"/>
      <c r="B89" s="77"/>
      <c r="C89" s="34"/>
      <c r="D89" s="93"/>
      <c r="E89" s="16"/>
      <c r="F89" s="16" t="s">
        <v>94</v>
      </c>
      <c r="G89" s="17">
        <v>9999</v>
      </c>
      <c r="H89" s="99">
        <v>0.85</v>
      </c>
      <c r="I89" s="61">
        <f t="shared" si="3"/>
        <v>8499.15</v>
      </c>
    </row>
    <row r="90" customHeight="1" spans="1:9">
      <c r="A90" s="19">
        <v>45972</v>
      </c>
      <c r="B90" s="19">
        <v>45977</v>
      </c>
      <c r="C90" s="21" t="s">
        <v>75</v>
      </c>
      <c r="D90" s="91" t="s">
        <v>95</v>
      </c>
      <c r="E90" s="16" t="s">
        <v>96</v>
      </c>
      <c r="F90" s="21" t="s">
        <v>80</v>
      </c>
      <c r="G90" s="17">
        <v>35998</v>
      </c>
      <c r="H90" s="98">
        <v>0.32</v>
      </c>
      <c r="I90" s="61">
        <f t="shared" si="3"/>
        <v>11519.36</v>
      </c>
    </row>
    <row r="91" customHeight="1" spans="1:9">
      <c r="A91" s="19">
        <v>45975</v>
      </c>
      <c r="B91" s="27">
        <v>45981</v>
      </c>
      <c r="C91" s="21" t="s">
        <v>59</v>
      </c>
      <c r="D91" s="91" t="s">
        <v>97</v>
      </c>
      <c r="E91" s="16" t="s">
        <v>98</v>
      </c>
      <c r="F91" s="16" t="s">
        <v>78</v>
      </c>
      <c r="G91" s="17">
        <v>9700</v>
      </c>
      <c r="H91" s="98">
        <v>0.35</v>
      </c>
      <c r="I91" s="61">
        <f t="shared" si="3"/>
        <v>3395</v>
      </c>
    </row>
    <row r="92" customHeight="1" spans="1:9">
      <c r="A92" s="19"/>
      <c r="B92" s="31"/>
      <c r="C92" s="20"/>
      <c r="D92" s="93"/>
      <c r="E92" s="16"/>
      <c r="F92" s="17" t="s">
        <v>14</v>
      </c>
      <c r="G92" s="17">
        <v>9700</v>
      </c>
      <c r="H92" s="98"/>
      <c r="I92" s="61">
        <f t="shared" si="3"/>
        <v>0</v>
      </c>
    </row>
    <row r="93" customHeight="1" spans="1:9">
      <c r="A93" s="19"/>
      <c r="B93" s="31"/>
      <c r="C93" s="20"/>
      <c r="D93" s="93"/>
      <c r="E93" s="16"/>
      <c r="F93" s="17" t="s">
        <v>99</v>
      </c>
      <c r="G93" s="17">
        <f>9700*6</f>
        <v>58200</v>
      </c>
      <c r="H93" s="98">
        <v>0.042</v>
      </c>
      <c r="I93" s="61">
        <f t="shared" si="3"/>
        <v>2444.4</v>
      </c>
    </row>
    <row r="94" customHeight="1" spans="1:9">
      <c r="A94" s="19"/>
      <c r="B94" s="36"/>
      <c r="C94" s="20"/>
      <c r="D94" s="93"/>
      <c r="E94" s="16"/>
      <c r="F94" s="21" t="s">
        <v>80</v>
      </c>
      <c r="G94" s="17">
        <v>9700</v>
      </c>
      <c r="H94" s="98">
        <v>0.32</v>
      </c>
      <c r="I94" s="61">
        <f t="shared" si="3"/>
        <v>3104</v>
      </c>
    </row>
    <row r="95" customHeight="1" spans="1:9">
      <c r="A95" s="19">
        <v>45975</v>
      </c>
      <c r="B95" s="19">
        <v>45981</v>
      </c>
      <c r="C95" s="21" t="s">
        <v>59</v>
      </c>
      <c r="D95" s="91" t="s">
        <v>100</v>
      </c>
      <c r="E95" s="16" t="s">
        <v>101</v>
      </c>
      <c r="F95" s="16" t="s">
        <v>78</v>
      </c>
      <c r="G95" s="17">
        <v>10969</v>
      </c>
      <c r="H95" s="98">
        <v>0.35</v>
      </c>
      <c r="I95" s="61">
        <f t="shared" si="3"/>
        <v>3839.15</v>
      </c>
    </row>
    <row r="96" customHeight="1" spans="1:9">
      <c r="A96" s="19"/>
      <c r="B96" s="19"/>
      <c r="C96" s="20"/>
      <c r="D96" s="93"/>
      <c r="E96" s="16"/>
      <c r="F96" s="17" t="s">
        <v>14</v>
      </c>
      <c r="G96" s="17">
        <v>10969</v>
      </c>
      <c r="H96" s="98"/>
      <c r="I96" s="61">
        <f t="shared" si="3"/>
        <v>0</v>
      </c>
    </row>
    <row r="97" customHeight="1" spans="1:9">
      <c r="A97" s="19"/>
      <c r="B97" s="19">
        <v>45981</v>
      </c>
      <c r="C97" s="20"/>
      <c r="D97" s="93"/>
      <c r="E97" s="16"/>
      <c r="F97" s="17" t="s">
        <v>99</v>
      </c>
      <c r="G97" s="17">
        <f>10969*6</f>
        <v>65814</v>
      </c>
      <c r="H97" s="98">
        <v>0.042</v>
      </c>
      <c r="I97" s="61">
        <f t="shared" si="3"/>
        <v>2764.188</v>
      </c>
    </row>
    <row r="98" customHeight="1" spans="1:9">
      <c r="A98" s="19"/>
      <c r="B98" s="19"/>
      <c r="C98" s="20"/>
      <c r="D98" s="93"/>
      <c r="E98" s="16"/>
      <c r="F98" s="21" t="s">
        <v>80</v>
      </c>
      <c r="G98" s="17">
        <v>10969</v>
      </c>
      <c r="H98" s="98">
        <v>0.32</v>
      </c>
      <c r="I98" s="61">
        <f t="shared" si="3"/>
        <v>3510.08</v>
      </c>
    </row>
    <row r="99" customHeight="1" spans="1:9">
      <c r="A99" s="24">
        <v>45975</v>
      </c>
      <c r="B99" s="27">
        <v>45981</v>
      </c>
      <c r="C99" s="16" t="s">
        <v>59</v>
      </c>
      <c r="D99" s="91" t="s">
        <v>102</v>
      </c>
      <c r="E99" s="16" t="s">
        <v>103</v>
      </c>
      <c r="F99" s="16" t="s">
        <v>15</v>
      </c>
      <c r="G99" s="17">
        <v>15763</v>
      </c>
      <c r="H99" s="98">
        <v>0.35</v>
      </c>
      <c r="I99" s="61">
        <f t="shared" si="3"/>
        <v>5517.05</v>
      </c>
    </row>
    <row r="100" customHeight="1" spans="1:9">
      <c r="A100" s="24"/>
      <c r="B100" s="31"/>
      <c r="C100" s="17"/>
      <c r="D100" s="93"/>
      <c r="E100" s="16"/>
      <c r="F100" s="17" t="s">
        <v>14</v>
      </c>
      <c r="G100" s="17">
        <v>15763</v>
      </c>
      <c r="H100" s="98"/>
      <c r="I100" s="61">
        <f t="shared" si="3"/>
        <v>0</v>
      </c>
    </row>
    <row r="101" customHeight="1" spans="1:9">
      <c r="A101" s="24"/>
      <c r="B101" s="31"/>
      <c r="C101" s="17"/>
      <c r="D101" s="93"/>
      <c r="E101" s="16"/>
      <c r="F101" s="17" t="s">
        <v>62</v>
      </c>
      <c r="G101" s="17">
        <f>15763*6</f>
        <v>94578</v>
      </c>
      <c r="H101" s="98">
        <v>0.042</v>
      </c>
      <c r="I101" s="61">
        <f t="shared" si="3"/>
        <v>3972.276</v>
      </c>
    </row>
    <row r="102" customHeight="1" spans="1:9">
      <c r="A102" s="24"/>
      <c r="B102" s="36"/>
      <c r="C102" s="17"/>
      <c r="D102" s="93"/>
      <c r="E102" s="16"/>
      <c r="F102" s="16" t="s">
        <v>63</v>
      </c>
      <c r="G102" s="17">
        <v>15763</v>
      </c>
      <c r="H102" s="98">
        <v>0.98</v>
      </c>
      <c r="I102" s="61">
        <f t="shared" si="3"/>
        <v>15447.74</v>
      </c>
    </row>
    <row r="103" customHeight="1" spans="1:9">
      <c r="A103" s="19">
        <v>45979</v>
      </c>
      <c r="B103" s="68">
        <v>45981</v>
      </c>
      <c r="C103" s="30">
        <v>44090</v>
      </c>
      <c r="D103" s="91" t="s">
        <v>104</v>
      </c>
      <c r="E103" s="16" t="s">
        <v>105</v>
      </c>
      <c r="F103" s="16" t="s">
        <v>15</v>
      </c>
      <c r="G103" s="17">
        <v>5000</v>
      </c>
      <c r="H103" s="100">
        <v>0.35</v>
      </c>
      <c r="I103" s="61">
        <f t="shared" si="3"/>
        <v>1750</v>
      </c>
    </row>
    <row r="104" customHeight="1" spans="1:9">
      <c r="A104" s="19"/>
      <c r="B104" s="57"/>
      <c r="C104" s="34"/>
      <c r="D104" s="93"/>
      <c r="E104" s="16"/>
      <c r="F104" s="17" t="s">
        <v>14</v>
      </c>
      <c r="G104" s="17">
        <v>5000</v>
      </c>
      <c r="H104" s="95"/>
      <c r="I104" s="61">
        <f t="shared" si="3"/>
        <v>0</v>
      </c>
    </row>
    <row r="105" customHeight="1" spans="1:9">
      <c r="A105" s="19"/>
      <c r="B105" s="68">
        <v>45981</v>
      </c>
      <c r="C105" s="34"/>
      <c r="D105" s="93"/>
      <c r="E105" s="16"/>
      <c r="F105" s="17" t="s">
        <v>92</v>
      </c>
      <c r="G105" s="17">
        <f>5000*5</f>
        <v>25000</v>
      </c>
      <c r="H105" s="98">
        <v>0.048</v>
      </c>
      <c r="I105" s="61">
        <f t="shared" si="3"/>
        <v>1200</v>
      </c>
    </row>
    <row r="106" customHeight="1" spans="1:9">
      <c r="A106" s="19"/>
      <c r="B106" s="57"/>
      <c r="C106" s="34"/>
      <c r="D106" s="93"/>
      <c r="E106" s="16"/>
      <c r="F106" s="17" t="s">
        <v>93</v>
      </c>
      <c r="G106" s="17">
        <v>5000</v>
      </c>
      <c r="H106" s="98">
        <v>0.033</v>
      </c>
      <c r="I106" s="61">
        <f t="shared" si="3"/>
        <v>165</v>
      </c>
    </row>
    <row r="107" customHeight="1" spans="1:9">
      <c r="A107" s="19"/>
      <c r="B107" s="57"/>
      <c r="C107" s="34"/>
      <c r="D107" s="93"/>
      <c r="E107" s="16"/>
      <c r="F107" s="16" t="s">
        <v>35</v>
      </c>
      <c r="G107" s="17">
        <v>5000</v>
      </c>
      <c r="H107" s="98">
        <v>0.137</v>
      </c>
      <c r="I107" s="61">
        <f t="shared" si="3"/>
        <v>685</v>
      </c>
    </row>
    <row r="108" customHeight="1" spans="1:9">
      <c r="A108" s="19"/>
      <c r="B108" s="77"/>
      <c r="C108" s="34"/>
      <c r="D108" s="93"/>
      <c r="E108" s="16"/>
      <c r="F108" s="16" t="s">
        <v>20</v>
      </c>
      <c r="G108" s="17">
        <v>5000</v>
      </c>
      <c r="H108" s="99">
        <v>0.85</v>
      </c>
      <c r="I108" s="61">
        <f t="shared" si="3"/>
        <v>4250</v>
      </c>
    </row>
    <row r="109" customHeight="1" spans="1:9">
      <c r="A109" s="19">
        <v>45986</v>
      </c>
      <c r="B109" s="27">
        <v>45988</v>
      </c>
      <c r="C109" s="69" t="s">
        <v>106</v>
      </c>
      <c r="D109" s="93" t="s">
        <v>107</v>
      </c>
      <c r="E109" s="16" t="s">
        <v>108</v>
      </c>
      <c r="F109" s="16" t="s">
        <v>35</v>
      </c>
      <c r="G109" s="17">
        <v>24020</v>
      </c>
      <c r="H109" s="98">
        <v>0.137</v>
      </c>
      <c r="I109" s="61">
        <f t="shared" si="3"/>
        <v>3290.74</v>
      </c>
    </row>
    <row r="110" customHeight="1" spans="1:9">
      <c r="A110" s="19"/>
      <c r="B110" s="31"/>
      <c r="C110" s="70"/>
      <c r="D110" s="93"/>
      <c r="E110" s="16"/>
      <c r="F110" s="16" t="s">
        <v>20</v>
      </c>
      <c r="G110" s="17">
        <v>36000</v>
      </c>
      <c r="H110" s="99">
        <v>0.85</v>
      </c>
      <c r="I110" s="61">
        <f t="shared" si="3"/>
        <v>30600</v>
      </c>
    </row>
    <row r="111" customHeight="1" spans="1:9">
      <c r="A111" s="24">
        <v>45986</v>
      </c>
      <c r="B111" s="27"/>
      <c r="C111" s="16" t="s">
        <v>109</v>
      </c>
      <c r="D111" s="91" t="s">
        <v>110</v>
      </c>
      <c r="E111" s="16" t="s">
        <v>111</v>
      </c>
      <c r="F111" s="16" t="s">
        <v>15</v>
      </c>
      <c r="G111" s="17">
        <v>23150</v>
      </c>
      <c r="H111" s="98">
        <v>0.35</v>
      </c>
      <c r="I111" s="61">
        <f t="shared" si="3"/>
        <v>8102.5</v>
      </c>
    </row>
    <row r="112" customHeight="1" spans="1:9">
      <c r="A112" s="24"/>
      <c r="B112" s="31"/>
      <c r="C112" s="17"/>
      <c r="D112" s="93"/>
      <c r="E112" s="16"/>
      <c r="F112" s="17" t="s">
        <v>14</v>
      </c>
      <c r="G112" s="17">
        <v>23150</v>
      </c>
      <c r="H112" s="98"/>
      <c r="I112" s="61">
        <f t="shared" si="3"/>
        <v>0</v>
      </c>
    </row>
    <row r="113" customHeight="1" spans="1:9">
      <c r="A113" s="24"/>
      <c r="B113" s="31"/>
      <c r="C113" s="17"/>
      <c r="D113" s="93"/>
      <c r="E113" s="16"/>
      <c r="F113" s="17" t="s">
        <v>62</v>
      </c>
      <c r="G113" s="17">
        <f>23150*6</f>
        <v>138900</v>
      </c>
      <c r="H113" s="98">
        <v>0.042</v>
      </c>
      <c r="I113" s="61">
        <f t="shared" si="3"/>
        <v>5833.8</v>
      </c>
    </row>
    <row r="114" customHeight="1" spans="1:9">
      <c r="A114" s="24"/>
      <c r="B114" s="36"/>
      <c r="C114" s="17"/>
      <c r="D114" s="93"/>
      <c r="E114" s="16"/>
      <c r="F114" s="16" t="s">
        <v>63</v>
      </c>
      <c r="G114" s="17">
        <v>23150</v>
      </c>
      <c r="H114" s="98">
        <v>0.98</v>
      </c>
      <c r="I114" s="61">
        <f t="shared" si="3"/>
        <v>22687</v>
      </c>
    </row>
    <row r="115" customHeight="1" spans="1:9">
      <c r="I115" s="39">
        <f>SUM(I3:I114)</f>
        <v>385044.376</v>
      </c>
    </row>
  </sheetData>
  <autoFilter xmlns:etc="http://www.wps.cn/officeDocument/2017/etCustomData" ref="B1:I115" etc:filterBottomFollowUsedRange="0">
    <extLst/>
  </autoFilter>
  <mergeCells count="160">
    <mergeCell ref="A1:I1"/>
    <mergeCell ref="A3:A12"/>
    <mergeCell ref="A13:A15"/>
    <mergeCell ref="A16:A19"/>
    <mergeCell ref="A20:A23"/>
    <mergeCell ref="A24:A27"/>
    <mergeCell ref="A28:A32"/>
    <mergeCell ref="A33:A35"/>
    <mergeCell ref="A36:A41"/>
    <mergeCell ref="A42:A44"/>
    <mergeCell ref="A45:A49"/>
    <mergeCell ref="A50:A52"/>
    <mergeCell ref="A53:A55"/>
    <mergeCell ref="A56:A59"/>
    <mergeCell ref="A60:A66"/>
    <mergeCell ref="A67:A69"/>
    <mergeCell ref="A70:A73"/>
    <mergeCell ref="A74:A75"/>
    <mergeCell ref="A76:A81"/>
    <mergeCell ref="A82:A89"/>
    <mergeCell ref="A91:A94"/>
    <mergeCell ref="A95:A98"/>
    <mergeCell ref="A99:A102"/>
    <mergeCell ref="A103:A108"/>
    <mergeCell ref="A109:A110"/>
    <mergeCell ref="A111:A114"/>
    <mergeCell ref="B3:B4"/>
    <mergeCell ref="B5:B9"/>
    <mergeCell ref="B11:B12"/>
    <mergeCell ref="B14:B15"/>
    <mergeCell ref="B16:B17"/>
    <mergeCell ref="B18:B19"/>
    <mergeCell ref="B20:B21"/>
    <mergeCell ref="B24:B25"/>
    <mergeCell ref="B26:B27"/>
    <mergeCell ref="B28:B29"/>
    <mergeCell ref="B31:B32"/>
    <mergeCell ref="B33:B34"/>
    <mergeCell ref="B36:B37"/>
    <mergeCell ref="B38:B39"/>
    <mergeCell ref="B42:B43"/>
    <mergeCell ref="B45:B46"/>
    <mergeCell ref="B48:B49"/>
    <mergeCell ref="B50:B51"/>
    <mergeCell ref="B53:B55"/>
    <mergeCell ref="B56:B57"/>
    <mergeCell ref="B58:B59"/>
    <mergeCell ref="B60:B61"/>
    <mergeCell ref="B62:B66"/>
    <mergeCell ref="B70:B73"/>
    <mergeCell ref="B76:B79"/>
    <mergeCell ref="B80:B81"/>
    <mergeCell ref="B82:B83"/>
    <mergeCell ref="B86:B89"/>
    <mergeCell ref="B91:B94"/>
    <mergeCell ref="B95:B96"/>
    <mergeCell ref="B97:B98"/>
    <mergeCell ref="B99:B102"/>
    <mergeCell ref="B103:B104"/>
    <mergeCell ref="B105:B108"/>
    <mergeCell ref="B109:B110"/>
    <mergeCell ref="B111:B114"/>
    <mergeCell ref="C3:C12"/>
    <mergeCell ref="C13:C15"/>
    <mergeCell ref="C16:C19"/>
    <mergeCell ref="C20:C23"/>
    <mergeCell ref="C24:C27"/>
    <mergeCell ref="C28:C32"/>
    <mergeCell ref="C33:C35"/>
    <mergeCell ref="C36:C41"/>
    <mergeCell ref="C42:C44"/>
    <mergeCell ref="C45:C49"/>
    <mergeCell ref="C50:C52"/>
    <mergeCell ref="C53:C55"/>
    <mergeCell ref="C56:C59"/>
    <mergeCell ref="C60:C66"/>
    <mergeCell ref="C67:C69"/>
    <mergeCell ref="C70:C73"/>
    <mergeCell ref="C74:C75"/>
    <mergeCell ref="C76:C81"/>
    <mergeCell ref="C82:C89"/>
    <mergeCell ref="C91:C94"/>
    <mergeCell ref="C95:C98"/>
    <mergeCell ref="C99:C102"/>
    <mergeCell ref="C103:C108"/>
    <mergeCell ref="C109:C110"/>
    <mergeCell ref="C111:C114"/>
    <mergeCell ref="D3:D12"/>
    <mergeCell ref="D13:D15"/>
    <mergeCell ref="D16:D19"/>
    <mergeCell ref="D20:D23"/>
    <mergeCell ref="D24:D27"/>
    <mergeCell ref="D28:D32"/>
    <mergeCell ref="D33:D35"/>
    <mergeCell ref="D36:D41"/>
    <mergeCell ref="D42:D44"/>
    <mergeCell ref="D45:D49"/>
    <mergeCell ref="D50:D52"/>
    <mergeCell ref="D53:D55"/>
    <mergeCell ref="D56:D59"/>
    <mergeCell ref="D60:D66"/>
    <mergeCell ref="D67:D69"/>
    <mergeCell ref="D70:D73"/>
    <mergeCell ref="D74:D75"/>
    <mergeCell ref="D76:D81"/>
    <mergeCell ref="D82:D89"/>
    <mergeCell ref="D91:D94"/>
    <mergeCell ref="D95:D98"/>
    <mergeCell ref="D99:D102"/>
    <mergeCell ref="D103:D108"/>
    <mergeCell ref="D109:D110"/>
    <mergeCell ref="D111:D114"/>
    <mergeCell ref="E3:E12"/>
    <mergeCell ref="E13:E15"/>
    <mergeCell ref="E16:E19"/>
    <mergeCell ref="E20:E23"/>
    <mergeCell ref="E24:E27"/>
    <mergeCell ref="E28:E32"/>
    <mergeCell ref="E33:E35"/>
    <mergeCell ref="E36:E41"/>
    <mergeCell ref="E42:E44"/>
    <mergeCell ref="E45:E49"/>
    <mergeCell ref="E50:E52"/>
    <mergeCell ref="E53:E55"/>
    <mergeCell ref="E56:E59"/>
    <mergeCell ref="E60:E66"/>
    <mergeCell ref="E67:E69"/>
    <mergeCell ref="E70:E73"/>
    <mergeCell ref="E74:E75"/>
    <mergeCell ref="E76:E81"/>
    <mergeCell ref="E82:E89"/>
    <mergeCell ref="E91:E94"/>
    <mergeCell ref="E95:E98"/>
    <mergeCell ref="E99:E102"/>
    <mergeCell ref="E103:E108"/>
    <mergeCell ref="E109:E110"/>
    <mergeCell ref="E111:E114"/>
    <mergeCell ref="H3:H4"/>
    <mergeCell ref="H5:H6"/>
    <mergeCell ref="H8:H9"/>
    <mergeCell ref="H16:H17"/>
    <mergeCell ref="H20:H21"/>
    <mergeCell ref="H24:H25"/>
    <mergeCell ref="H28:H29"/>
    <mergeCell ref="H33:H34"/>
    <mergeCell ref="H36:H37"/>
    <mergeCell ref="H42:H43"/>
    <mergeCell ref="H45:H46"/>
    <mergeCell ref="H50:H51"/>
    <mergeCell ref="H56:H57"/>
    <mergeCell ref="H60:H61"/>
    <mergeCell ref="H64:H65"/>
    <mergeCell ref="H70:H71"/>
    <mergeCell ref="H76:H77"/>
    <mergeCell ref="H82:H83"/>
    <mergeCell ref="H91:H92"/>
    <mergeCell ref="H95:H96"/>
    <mergeCell ref="H99:H100"/>
    <mergeCell ref="H103:H104"/>
    <mergeCell ref="H111:H1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zoomScale="85" zoomScaleNormal="85" workbookViewId="0">
      <pane ySplit="2" topLeftCell="A3" activePane="bottomLeft" state="frozen"/>
      <selection/>
      <selection pane="bottomLeft" activeCell="J13" sqref="J13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8.1727272727273" style="51" customWidth="1"/>
    <col min="7" max="8" width="11" style="51" customWidth="1"/>
    <col min="9" max="9" width="18.7181818181818" style="53" customWidth="1"/>
    <col min="10" max="16384" width="8.72727272727273" style="51"/>
  </cols>
  <sheetData>
    <row r="1" customHeight="1" spans="1:9">
      <c r="A1" s="54" t="s">
        <v>112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113</v>
      </c>
      <c r="H2" s="11" t="s">
        <v>8</v>
      </c>
      <c r="I2" s="11" t="s">
        <v>114</v>
      </c>
    </row>
    <row r="3" customHeight="1" spans="1:9">
      <c r="A3" s="19">
        <v>45920</v>
      </c>
      <c r="B3" s="57">
        <v>45969</v>
      </c>
      <c r="C3" s="58" t="s">
        <v>10</v>
      </c>
      <c r="D3" s="59" t="s">
        <v>11</v>
      </c>
      <c r="E3" s="16" t="s">
        <v>12</v>
      </c>
      <c r="F3" s="16" t="s">
        <v>13</v>
      </c>
      <c r="G3" s="17">
        <v>6180</v>
      </c>
      <c r="H3" s="60">
        <v>0.04</v>
      </c>
      <c r="I3" s="61">
        <f>G3*H3</f>
        <v>247.2</v>
      </c>
    </row>
    <row r="4" customHeight="1" spans="1:9">
      <c r="A4" s="19"/>
      <c r="B4" s="57"/>
      <c r="C4" s="62"/>
      <c r="D4" s="15"/>
      <c r="E4" s="16"/>
      <c r="F4" s="17" t="s">
        <v>14</v>
      </c>
      <c r="G4" s="17">
        <v>6180</v>
      </c>
      <c r="H4" s="63"/>
      <c r="I4" s="61">
        <v>0</v>
      </c>
    </row>
    <row r="5" customHeight="1" spans="1:9">
      <c r="A5" s="19"/>
      <c r="B5" s="64">
        <v>45952</v>
      </c>
      <c r="C5" s="62"/>
      <c r="D5" s="15"/>
      <c r="E5" s="16"/>
      <c r="F5" s="17" t="s">
        <v>115</v>
      </c>
      <c r="G5" s="17">
        <f>10000*4</f>
        <v>40000</v>
      </c>
      <c r="H5" s="65">
        <v>0.0065</v>
      </c>
      <c r="I5" s="61">
        <f>G5*H5</f>
        <v>260</v>
      </c>
    </row>
    <row r="6" customHeight="1" spans="1:9">
      <c r="A6" s="19"/>
      <c r="B6" s="64">
        <v>45943</v>
      </c>
      <c r="C6" s="62"/>
      <c r="D6" s="15"/>
      <c r="E6" s="16"/>
      <c r="F6" s="17" t="s">
        <v>18</v>
      </c>
      <c r="G6" s="17">
        <f>10000*4</f>
        <v>40000</v>
      </c>
      <c r="H6" s="65">
        <v>0.0065</v>
      </c>
      <c r="I6" s="61">
        <f>G6*H6</f>
        <v>260</v>
      </c>
    </row>
    <row r="7" customHeight="1" spans="1:9">
      <c r="A7" s="19">
        <v>45930</v>
      </c>
      <c r="B7" s="64">
        <v>45978</v>
      </c>
      <c r="C7" s="58">
        <v>41027</v>
      </c>
      <c r="D7" s="59" t="s">
        <v>21</v>
      </c>
      <c r="E7" s="16" t="s">
        <v>22</v>
      </c>
      <c r="F7" s="16" t="s">
        <v>15</v>
      </c>
      <c r="G7" s="17">
        <v>7645</v>
      </c>
      <c r="H7" s="66">
        <v>0.05</v>
      </c>
      <c r="I7" s="61">
        <f>G7*H7</f>
        <v>382.25</v>
      </c>
    </row>
    <row r="8" customHeight="1" spans="1:9">
      <c r="A8" s="19"/>
      <c r="B8" s="64"/>
      <c r="C8" s="62"/>
      <c r="D8" s="59"/>
      <c r="E8" s="16"/>
      <c r="F8" s="17" t="s">
        <v>14</v>
      </c>
      <c r="G8" s="17">
        <v>7645</v>
      </c>
      <c r="H8" s="67"/>
      <c r="I8" s="61">
        <v>0</v>
      </c>
    </row>
    <row r="9" customHeight="1" spans="1:9">
      <c r="A9" s="19">
        <v>45930</v>
      </c>
      <c r="B9" s="64">
        <v>45972</v>
      </c>
      <c r="C9" s="58" t="s">
        <v>26</v>
      </c>
      <c r="D9" s="59" t="s">
        <v>27</v>
      </c>
      <c r="E9" s="16" t="s">
        <v>28</v>
      </c>
      <c r="F9" s="16" t="s">
        <v>15</v>
      </c>
      <c r="G9" s="17">
        <v>15000</v>
      </c>
      <c r="H9" s="66">
        <v>0.05</v>
      </c>
      <c r="I9" s="61">
        <f>G9*H9</f>
        <v>750</v>
      </c>
    </row>
    <row r="10" customHeight="1" spans="1:9">
      <c r="A10" s="19"/>
      <c r="B10" s="64"/>
      <c r="C10" s="62"/>
      <c r="D10" s="59"/>
      <c r="E10" s="16"/>
      <c r="F10" s="17" t="s">
        <v>14</v>
      </c>
      <c r="G10" s="17">
        <v>15000</v>
      </c>
      <c r="H10" s="67"/>
      <c r="I10" s="61">
        <v>0</v>
      </c>
    </row>
    <row r="11" customHeight="1" spans="1:9">
      <c r="A11" s="19"/>
      <c r="B11" s="64">
        <v>45959</v>
      </c>
      <c r="C11" s="62"/>
      <c r="D11" s="59"/>
      <c r="E11" s="16"/>
      <c r="F11" s="17" t="s">
        <v>23</v>
      </c>
      <c r="G11" s="17">
        <f>32020*5</f>
        <v>160100</v>
      </c>
      <c r="H11" s="65">
        <v>0.0072</v>
      </c>
      <c r="I11" s="61">
        <f t="shared" ref="I11:I38" si="0">G11*H11</f>
        <v>1152.72</v>
      </c>
    </row>
    <row r="12" customHeight="1" spans="1:9">
      <c r="A12" s="19">
        <v>45945</v>
      </c>
      <c r="B12" s="68">
        <v>45969</v>
      </c>
      <c r="C12" s="30">
        <v>41514</v>
      </c>
      <c r="D12" s="59" t="s">
        <v>33</v>
      </c>
      <c r="E12" s="16" t="s">
        <v>34</v>
      </c>
      <c r="F12" s="17" t="s">
        <v>23</v>
      </c>
      <c r="G12" s="17">
        <f>5000*5</f>
        <v>25000</v>
      </c>
      <c r="H12" s="65">
        <v>0.0072</v>
      </c>
      <c r="I12" s="61">
        <f t="shared" si="0"/>
        <v>180</v>
      </c>
    </row>
    <row r="13" customHeight="1" spans="1:9">
      <c r="A13" s="19"/>
      <c r="B13" s="57"/>
      <c r="C13" s="34"/>
      <c r="D13" s="15"/>
      <c r="E13" s="16"/>
      <c r="F13" s="17" t="s">
        <v>46</v>
      </c>
      <c r="G13" s="17">
        <v>5000</v>
      </c>
      <c r="H13" s="65">
        <v>0.0052</v>
      </c>
      <c r="I13" s="61">
        <f t="shared" si="0"/>
        <v>26</v>
      </c>
    </row>
    <row r="14" customHeight="1" spans="1:9">
      <c r="A14" s="19">
        <v>45947</v>
      </c>
      <c r="B14" s="31">
        <v>45980</v>
      </c>
      <c r="C14" s="69" t="s">
        <v>39</v>
      </c>
      <c r="D14" s="15" t="s">
        <v>40</v>
      </c>
      <c r="E14" s="16" t="s">
        <v>41</v>
      </c>
      <c r="F14" s="17" t="s">
        <v>116</v>
      </c>
      <c r="G14" s="17">
        <f>6010*5</f>
        <v>30050</v>
      </c>
      <c r="H14" s="65">
        <v>0.0083</v>
      </c>
      <c r="I14" s="61">
        <f t="shared" si="0"/>
        <v>249.415</v>
      </c>
    </row>
    <row r="15" customHeight="1" spans="1:9">
      <c r="A15" s="19"/>
      <c r="B15" s="31"/>
      <c r="C15" s="70"/>
      <c r="D15" s="15"/>
      <c r="E15" s="16"/>
      <c r="F15" s="17" t="s">
        <v>117</v>
      </c>
      <c r="G15" s="17">
        <f>6010*6</f>
        <v>36060</v>
      </c>
      <c r="H15" s="65">
        <v>0.0083</v>
      </c>
      <c r="I15" s="61">
        <f t="shared" si="0"/>
        <v>299.298</v>
      </c>
    </row>
    <row r="16" customHeight="1" spans="1:9">
      <c r="A16" s="19"/>
      <c r="B16" s="31"/>
      <c r="C16" s="70"/>
      <c r="D16" s="15"/>
      <c r="E16" s="16"/>
      <c r="F16" s="17" t="s">
        <v>93</v>
      </c>
      <c r="G16" s="17">
        <v>12020</v>
      </c>
      <c r="H16" s="65">
        <v>0.0058</v>
      </c>
      <c r="I16" s="61">
        <f t="shared" si="0"/>
        <v>69.716</v>
      </c>
    </row>
    <row r="17" customHeight="1" spans="1:9">
      <c r="A17" s="19">
        <v>45952</v>
      </c>
      <c r="B17" s="27">
        <v>45980</v>
      </c>
      <c r="C17" s="69" t="s">
        <v>47</v>
      </c>
      <c r="D17" s="15" t="s">
        <v>48</v>
      </c>
      <c r="E17" s="16" t="s">
        <v>49</v>
      </c>
      <c r="F17" s="17" t="s">
        <v>117</v>
      </c>
      <c r="G17" s="17">
        <f>8000*6</f>
        <v>48000</v>
      </c>
      <c r="H17" s="65">
        <v>0.0083</v>
      </c>
      <c r="I17" s="61">
        <f t="shared" si="0"/>
        <v>398.4</v>
      </c>
    </row>
    <row r="18" customHeight="1" spans="1:9">
      <c r="A18" s="19"/>
      <c r="B18" s="36"/>
      <c r="C18" s="70"/>
      <c r="D18" s="15"/>
      <c r="E18" s="16"/>
      <c r="F18" s="17" t="s">
        <v>93</v>
      </c>
      <c r="G18" s="17">
        <v>8000</v>
      </c>
      <c r="H18" s="65">
        <v>0.0058</v>
      </c>
      <c r="I18" s="61">
        <f t="shared" si="0"/>
        <v>46.4</v>
      </c>
    </row>
    <row r="19" customHeight="1" spans="1:9">
      <c r="A19" s="19">
        <v>45959</v>
      </c>
      <c r="B19" s="31">
        <v>45980</v>
      </c>
      <c r="C19" s="69" t="s">
        <v>56</v>
      </c>
      <c r="D19" s="15" t="s">
        <v>57</v>
      </c>
      <c r="E19" s="16" t="s">
        <v>58</v>
      </c>
      <c r="F19" s="17" t="s">
        <v>117</v>
      </c>
      <c r="G19" s="17">
        <f>4000*6</f>
        <v>24000</v>
      </c>
      <c r="H19" s="65">
        <v>0.0083</v>
      </c>
      <c r="I19" s="61">
        <f t="shared" si="0"/>
        <v>199.2</v>
      </c>
    </row>
    <row r="20" customHeight="1" spans="1:9">
      <c r="A20" s="19"/>
      <c r="B20" s="31"/>
      <c r="C20" s="70"/>
      <c r="D20" s="15"/>
      <c r="E20" s="16"/>
      <c r="F20" s="17" t="s">
        <v>93</v>
      </c>
      <c r="G20" s="17">
        <v>4000</v>
      </c>
      <c r="H20" s="65">
        <v>0.0058</v>
      </c>
      <c r="I20" s="61">
        <f t="shared" si="0"/>
        <v>23.2</v>
      </c>
    </row>
    <row r="21" customHeight="1" spans="1:9">
      <c r="A21" s="19">
        <v>45960</v>
      </c>
      <c r="B21" s="27">
        <v>45962</v>
      </c>
      <c r="C21" s="21" t="s">
        <v>118</v>
      </c>
      <c r="D21" s="71" t="s">
        <v>119</v>
      </c>
      <c r="E21" s="16" t="s">
        <v>120</v>
      </c>
      <c r="F21" s="17" t="s">
        <v>20</v>
      </c>
      <c r="G21" s="17">
        <v>30000</v>
      </c>
      <c r="H21" s="72">
        <v>0.15</v>
      </c>
      <c r="I21" s="61">
        <f t="shared" si="0"/>
        <v>4500</v>
      </c>
    </row>
    <row r="22" customHeight="1" spans="1:9">
      <c r="A22" s="19"/>
      <c r="B22" s="31"/>
      <c r="C22" s="20"/>
      <c r="D22" s="25"/>
      <c r="E22" s="16"/>
      <c r="F22" s="16" t="s">
        <v>121</v>
      </c>
      <c r="G22" s="17">
        <v>30000</v>
      </c>
      <c r="H22" s="72">
        <v>0.044</v>
      </c>
      <c r="I22" s="61">
        <f t="shared" si="0"/>
        <v>1320</v>
      </c>
    </row>
    <row r="23" ht="23" customHeight="1" spans="1:9">
      <c r="A23" s="19">
        <v>45961</v>
      </c>
      <c r="B23" s="73">
        <v>45992</v>
      </c>
      <c r="C23" s="69" t="s">
        <v>64</v>
      </c>
      <c r="D23" s="59" t="s">
        <v>65</v>
      </c>
      <c r="E23" s="16" t="s">
        <v>66</v>
      </c>
      <c r="F23" s="17" t="s">
        <v>99</v>
      </c>
      <c r="G23" s="17">
        <f>1810*6</f>
        <v>10860</v>
      </c>
      <c r="H23" s="65">
        <v>0.0072</v>
      </c>
      <c r="I23" s="61">
        <f t="shared" si="0"/>
        <v>78.192</v>
      </c>
    </row>
    <row r="24" ht="23" customHeight="1" spans="1:9">
      <c r="A24" s="19">
        <v>45961</v>
      </c>
      <c r="B24" s="73">
        <v>45992</v>
      </c>
      <c r="C24" s="69" t="s">
        <v>70</v>
      </c>
      <c r="D24" s="59" t="s">
        <v>71</v>
      </c>
      <c r="E24" s="16" t="s">
        <v>72</v>
      </c>
      <c r="F24" s="17" t="s">
        <v>99</v>
      </c>
      <c r="G24" s="17">
        <f>2610*6</f>
        <v>15660</v>
      </c>
      <c r="H24" s="65">
        <v>0.0072</v>
      </c>
      <c r="I24" s="61">
        <f t="shared" si="0"/>
        <v>112.752</v>
      </c>
    </row>
    <row r="25" ht="23" customHeight="1" spans="1:9">
      <c r="A25" s="19">
        <v>45961</v>
      </c>
      <c r="B25" s="19">
        <v>45966</v>
      </c>
      <c r="C25" s="21" t="s">
        <v>75</v>
      </c>
      <c r="D25" s="59" t="s">
        <v>76</v>
      </c>
      <c r="E25" s="16" t="s">
        <v>77</v>
      </c>
      <c r="F25" s="17" t="s">
        <v>122</v>
      </c>
      <c r="G25" s="17">
        <f>2050*6</f>
        <v>12300</v>
      </c>
      <c r="H25" s="65">
        <v>0.0072</v>
      </c>
      <c r="I25" s="61">
        <f t="shared" si="0"/>
        <v>88.56</v>
      </c>
    </row>
    <row r="26" ht="27" customHeight="1" spans="1:9">
      <c r="A26" s="19">
        <v>45971</v>
      </c>
      <c r="B26" s="27">
        <v>45971</v>
      </c>
      <c r="C26" s="16">
        <v>89427</v>
      </c>
      <c r="D26" s="71" t="s">
        <v>123</v>
      </c>
      <c r="E26" s="16" t="s">
        <v>124</v>
      </c>
      <c r="F26" s="16" t="s">
        <v>125</v>
      </c>
      <c r="G26" s="17">
        <f>509+610</f>
        <v>1119</v>
      </c>
      <c r="H26" s="74">
        <v>0.17</v>
      </c>
      <c r="I26" s="61">
        <f t="shared" si="0"/>
        <v>190.23</v>
      </c>
    </row>
    <row r="27" customHeight="1" spans="1:9">
      <c r="A27" s="19">
        <v>45972</v>
      </c>
      <c r="B27" s="68"/>
      <c r="C27" s="30" t="s">
        <v>126</v>
      </c>
      <c r="D27" s="59" t="s">
        <v>127</v>
      </c>
      <c r="E27" s="16" t="s">
        <v>128</v>
      </c>
      <c r="F27" s="17" t="s">
        <v>92</v>
      </c>
      <c r="G27" s="17">
        <f>15004*5</f>
        <v>75020</v>
      </c>
      <c r="H27" s="65">
        <v>0.0083</v>
      </c>
      <c r="I27" s="61">
        <f t="shared" si="0"/>
        <v>622.666</v>
      </c>
    </row>
    <row r="28" customHeight="1" spans="1:9">
      <c r="A28" s="19"/>
      <c r="B28" s="75"/>
      <c r="C28" s="34"/>
      <c r="D28" s="15"/>
      <c r="E28" s="16"/>
      <c r="F28" s="17" t="s">
        <v>93</v>
      </c>
      <c r="G28" s="17">
        <v>15004</v>
      </c>
      <c r="H28" s="65">
        <v>0.0058</v>
      </c>
      <c r="I28" s="61">
        <f t="shared" si="0"/>
        <v>87.0232</v>
      </c>
    </row>
    <row r="29" customHeight="1" spans="1:9">
      <c r="A29" s="19">
        <v>45974</v>
      </c>
      <c r="B29" s="68">
        <v>45981</v>
      </c>
      <c r="C29" s="30" t="s">
        <v>129</v>
      </c>
      <c r="D29" s="59" t="s">
        <v>130</v>
      </c>
      <c r="E29" s="16" t="s">
        <v>131</v>
      </c>
      <c r="F29" s="16" t="s">
        <v>15</v>
      </c>
      <c r="G29" s="17">
        <v>7000</v>
      </c>
      <c r="H29" s="60">
        <v>0.05</v>
      </c>
      <c r="I29" s="61">
        <f t="shared" si="0"/>
        <v>350</v>
      </c>
    </row>
    <row r="30" customHeight="1" spans="1:9">
      <c r="A30" s="19"/>
      <c r="B30" s="57"/>
      <c r="C30" s="34"/>
      <c r="D30" s="59"/>
      <c r="E30" s="16"/>
      <c r="F30" s="17" t="s">
        <v>14</v>
      </c>
      <c r="G30" s="17">
        <v>7000</v>
      </c>
      <c r="H30" s="63"/>
      <c r="I30" s="61">
        <f t="shared" si="0"/>
        <v>0</v>
      </c>
    </row>
    <row r="31" customHeight="1" spans="1:9">
      <c r="A31" s="19"/>
      <c r="B31" s="76">
        <v>45979</v>
      </c>
      <c r="C31" s="34"/>
      <c r="D31" s="15"/>
      <c r="E31" s="16"/>
      <c r="F31" s="17" t="s">
        <v>18</v>
      </c>
      <c r="G31" s="17">
        <f>7000*4</f>
        <v>28000</v>
      </c>
      <c r="H31" s="65">
        <v>0.0072</v>
      </c>
      <c r="I31" s="61">
        <f t="shared" si="0"/>
        <v>201.6</v>
      </c>
    </row>
    <row r="32" customHeight="1" spans="1:9">
      <c r="A32" s="19"/>
      <c r="B32" s="57">
        <v>45976</v>
      </c>
      <c r="C32" s="34"/>
      <c r="D32" s="15"/>
      <c r="E32" s="16"/>
      <c r="F32" s="16" t="s">
        <v>132</v>
      </c>
      <c r="G32" s="17">
        <v>7000</v>
      </c>
      <c r="H32" s="72">
        <v>0.15</v>
      </c>
      <c r="I32" s="61">
        <f t="shared" si="0"/>
        <v>1050</v>
      </c>
    </row>
    <row r="33" customHeight="1" spans="1:9">
      <c r="A33" s="19"/>
      <c r="B33" s="77"/>
      <c r="C33" s="34"/>
      <c r="D33" s="15"/>
      <c r="E33" s="16"/>
      <c r="F33" s="16" t="s">
        <v>133</v>
      </c>
      <c r="G33" s="17">
        <v>7000</v>
      </c>
      <c r="H33" s="72">
        <v>0.027</v>
      </c>
      <c r="I33" s="61">
        <f t="shared" si="0"/>
        <v>189</v>
      </c>
    </row>
    <row r="34" customHeight="1" spans="1:9">
      <c r="A34" s="78">
        <v>45976</v>
      </c>
      <c r="B34" s="79">
        <v>45976</v>
      </c>
      <c r="C34" s="80" t="s">
        <v>134</v>
      </c>
      <c r="D34" s="81" t="s">
        <v>135</v>
      </c>
      <c r="E34" s="34" t="s">
        <v>136</v>
      </c>
      <c r="F34" s="16" t="s">
        <v>15</v>
      </c>
      <c r="G34" s="17">
        <v>40</v>
      </c>
      <c r="H34" s="72">
        <v>0.03</v>
      </c>
      <c r="I34" s="61">
        <f t="shared" si="0"/>
        <v>1.2</v>
      </c>
    </row>
    <row r="35" customHeight="1" spans="1:9">
      <c r="A35" s="82"/>
      <c r="B35" s="79"/>
      <c r="C35" s="83"/>
      <c r="D35" s="84"/>
      <c r="E35" s="38"/>
      <c r="F35" s="16" t="s">
        <v>137</v>
      </c>
      <c r="G35" s="17">
        <v>4000</v>
      </c>
      <c r="H35" s="85">
        <v>0.15</v>
      </c>
      <c r="I35" s="61">
        <f t="shared" si="0"/>
        <v>600</v>
      </c>
    </row>
    <row r="36" ht="33" customHeight="1" spans="1:9">
      <c r="A36" s="19">
        <v>45982</v>
      </c>
      <c r="B36" s="64">
        <v>45984</v>
      </c>
      <c r="C36" s="58">
        <v>41036</v>
      </c>
      <c r="D36" s="59" t="s">
        <v>138</v>
      </c>
      <c r="E36" s="16" t="s">
        <v>139</v>
      </c>
      <c r="F36" s="17" t="s">
        <v>23</v>
      </c>
      <c r="G36" s="17">
        <f>4500*5</f>
        <v>22500</v>
      </c>
      <c r="H36" s="65">
        <v>0.0072</v>
      </c>
      <c r="I36" s="61">
        <f t="shared" si="0"/>
        <v>162</v>
      </c>
    </row>
    <row r="37" customHeight="1" spans="1:9">
      <c r="A37" s="19">
        <v>45988</v>
      </c>
      <c r="B37" s="68">
        <v>45989</v>
      </c>
      <c r="C37" s="58">
        <v>41036</v>
      </c>
      <c r="D37" s="59" t="s">
        <v>140</v>
      </c>
      <c r="E37" s="16" t="s">
        <v>141</v>
      </c>
      <c r="F37" s="17" t="s">
        <v>23</v>
      </c>
      <c r="G37" s="17">
        <f>3810*5</f>
        <v>19050</v>
      </c>
      <c r="H37" s="65">
        <v>0.0072</v>
      </c>
      <c r="I37" s="61">
        <f t="shared" si="0"/>
        <v>137.16</v>
      </c>
    </row>
    <row r="38" customHeight="1" spans="1:9">
      <c r="A38" s="19"/>
      <c r="B38" s="77"/>
      <c r="C38" s="62"/>
      <c r="D38" s="59"/>
      <c r="E38" s="16"/>
      <c r="F38" s="17" t="s">
        <v>24</v>
      </c>
      <c r="G38" s="17">
        <v>4310</v>
      </c>
      <c r="H38" s="65">
        <v>0.006</v>
      </c>
      <c r="I38" s="61">
        <f t="shared" si="0"/>
        <v>25.86</v>
      </c>
    </row>
    <row r="39" customHeight="1" spans="1:9">
      <c r="I39" s="86">
        <f>SUM(I3:I38)</f>
        <v>14260.0422</v>
      </c>
    </row>
  </sheetData>
  <autoFilter xmlns:etc="http://www.wps.cn/officeDocument/2017/etCustomData" ref="B1:I39" etc:filterBottomFollowUsedRange="0">
    <extLst/>
  </autoFilter>
  <mergeCells count="65">
    <mergeCell ref="A1:I1"/>
    <mergeCell ref="A3:A6"/>
    <mergeCell ref="A7:A8"/>
    <mergeCell ref="A9:A11"/>
    <mergeCell ref="A12:A13"/>
    <mergeCell ref="A14:A16"/>
    <mergeCell ref="A17:A18"/>
    <mergeCell ref="A19:A20"/>
    <mergeCell ref="A21:A22"/>
    <mergeCell ref="A27:A28"/>
    <mergeCell ref="A29:A33"/>
    <mergeCell ref="A34:A35"/>
    <mergeCell ref="A37:A38"/>
    <mergeCell ref="B3:B4"/>
    <mergeCell ref="B7:B8"/>
    <mergeCell ref="B9:B10"/>
    <mergeCell ref="B12:B13"/>
    <mergeCell ref="B14:B16"/>
    <mergeCell ref="B17:B18"/>
    <mergeCell ref="B19:B20"/>
    <mergeCell ref="B21:B22"/>
    <mergeCell ref="B29:B30"/>
    <mergeCell ref="B32:B33"/>
    <mergeCell ref="B34:B35"/>
    <mergeCell ref="B37:B38"/>
    <mergeCell ref="C3:C6"/>
    <mergeCell ref="C7:C8"/>
    <mergeCell ref="C9:C11"/>
    <mergeCell ref="C12:C13"/>
    <mergeCell ref="C14:C16"/>
    <mergeCell ref="C17:C18"/>
    <mergeCell ref="C19:C20"/>
    <mergeCell ref="C21:C22"/>
    <mergeCell ref="C27:C28"/>
    <mergeCell ref="C29:C33"/>
    <mergeCell ref="C34:C35"/>
    <mergeCell ref="C37:C38"/>
    <mergeCell ref="D3:D6"/>
    <mergeCell ref="D7:D8"/>
    <mergeCell ref="D9:D11"/>
    <mergeCell ref="D12:D13"/>
    <mergeCell ref="D14:D16"/>
    <mergeCell ref="D17:D18"/>
    <mergeCell ref="D19:D20"/>
    <mergeCell ref="D21:D22"/>
    <mergeCell ref="D27:D28"/>
    <mergeCell ref="D29:D33"/>
    <mergeCell ref="D34:D35"/>
    <mergeCell ref="D37:D38"/>
    <mergeCell ref="E3:E6"/>
    <mergeCell ref="E7:E8"/>
    <mergeCell ref="E9:E11"/>
    <mergeCell ref="E12:E13"/>
    <mergeCell ref="E14:E16"/>
    <mergeCell ref="E17:E18"/>
    <mergeCell ref="E19:E20"/>
    <mergeCell ref="E21:E22"/>
    <mergeCell ref="E27:E28"/>
    <mergeCell ref="E29:E33"/>
    <mergeCell ref="E34:E35"/>
    <mergeCell ref="E37:E38"/>
    <mergeCell ref="H3:H4"/>
    <mergeCell ref="H7:H8"/>
    <mergeCell ref="H9:H10"/>
    <mergeCell ref="H29:H30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142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143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113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144</v>
      </c>
      <c r="C3" s="14">
        <v>58147</v>
      </c>
      <c r="D3" s="15" t="s">
        <v>145</v>
      </c>
      <c r="E3" s="16" t="s">
        <v>146</v>
      </c>
      <c r="F3" s="16" t="s">
        <v>78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14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147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148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149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150</v>
      </c>
      <c r="C8" s="20"/>
      <c r="D8" s="15" t="s">
        <v>151</v>
      </c>
      <c r="E8" s="16" t="s">
        <v>152</v>
      </c>
      <c r="F8" s="16" t="s">
        <v>153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154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155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150</v>
      </c>
      <c r="C11" s="20"/>
      <c r="D11" s="15" t="s">
        <v>156</v>
      </c>
      <c r="E11" s="16" t="s">
        <v>157</v>
      </c>
      <c r="F11" s="21" t="s">
        <v>153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14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158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159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155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14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160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144</v>
      </c>
      <c r="C18" s="16">
        <v>59602</v>
      </c>
      <c r="D18" s="25" t="s">
        <v>161</v>
      </c>
      <c r="E18" s="16" t="s">
        <v>162</v>
      </c>
      <c r="F18" s="16" t="s">
        <v>78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14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163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149</v>
      </c>
      <c r="G21" s="17">
        <v>12000</v>
      </c>
      <c r="H21" s="17">
        <v>0.095</v>
      </c>
      <c r="I21" s="26">
        <f t="shared" si="0"/>
        <v>1140</v>
      </c>
      <c r="J21" s="1" t="s">
        <v>164</v>
      </c>
    </row>
    <row r="22" customHeight="1" spans="1:10">
      <c r="A22" s="12">
        <v>45502</v>
      </c>
      <c r="B22" s="13" t="s">
        <v>144</v>
      </c>
      <c r="C22" s="14">
        <v>58147</v>
      </c>
      <c r="D22" s="15" t="s">
        <v>165</v>
      </c>
      <c r="E22" s="16" t="s">
        <v>166</v>
      </c>
      <c r="F22" s="16" t="s">
        <v>78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14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147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148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149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150</v>
      </c>
      <c r="C27" s="28"/>
      <c r="D27" s="29" t="s">
        <v>167</v>
      </c>
      <c r="E27" s="30" t="s">
        <v>168</v>
      </c>
      <c r="F27" s="21" t="s">
        <v>153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14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169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159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155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14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160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170</v>
      </c>
    </row>
    <row r="34" customHeight="1" spans="1:10">
      <c r="A34" s="36"/>
      <c r="B34" s="35"/>
      <c r="C34" s="35"/>
      <c r="D34" s="37"/>
      <c r="E34" s="38"/>
      <c r="F34" s="16" t="s">
        <v>171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172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173</v>
      </c>
      <c r="B39" s="41" t="s">
        <v>174</v>
      </c>
      <c r="C39" s="41" t="s">
        <v>175</v>
      </c>
      <c r="D39" s="42" t="s">
        <v>176</v>
      </c>
      <c r="E39" s="41" t="s">
        <v>177</v>
      </c>
      <c r="F39" s="43" t="s">
        <v>178</v>
      </c>
      <c r="G39" s="41" t="s">
        <v>179</v>
      </c>
      <c r="H39" s="41" t="s">
        <v>180</v>
      </c>
      <c r="I39" s="42" t="s">
        <v>181</v>
      </c>
      <c r="J39" s="41" t="s">
        <v>182</v>
      </c>
    </row>
    <row r="40" hidden="1" customHeight="1" spans="1:10">
      <c r="A40" s="41"/>
      <c r="B40" s="41"/>
      <c r="C40" s="41"/>
      <c r="D40" s="44" t="s">
        <v>183</v>
      </c>
      <c r="E40" s="41"/>
      <c r="F40" s="45" t="s">
        <v>184</v>
      </c>
      <c r="G40" s="41"/>
      <c r="H40" s="41"/>
      <c r="I40" s="46" t="s">
        <v>185</v>
      </c>
      <c r="J40" s="41"/>
    </row>
    <row r="41" hidden="1" customHeight="1" spans="1:10">
      <c r="A41" s="47">
        <v>1</v>
      </c>
      <c r="B41" s="48">
        <v>45559</v>
      </c>
      <c r="C41" s="41" t="s">
        <v>186</v>
      </c>
      <c r="D41" s="41" t="s">
        <v>187</v>
      </c>
      <c r="E41" s="41" t="s">
        <v>188</v>
      </c>
      <c r="F41" s="41" t="s">
        <v>189</v>
      </c>
      <c r="G41" s="41" t="s">
        <v>190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186</v>
      </c>
      <c r="D42" s="41" t="s">
        <v>191</v>
      </c>
      <c r="E42" s="41" t="s">
        <v>188</v>
      </c>
      <c r="F42" s="41" t="s">
        <v>189</v>
      </c>
      <c r="G42" s="41" t="s">
        <v>190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2025-12-17T09:59:10Z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