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未开票" sheetId="32" r:id="rId1"/>
    <sheet name="美金" sheetId="31" r:id="rId2"/>
  </sheets>
  <definedNames>
    <definedName name="_xlnm._FilterDatabase" localSheetId="0" hidden="1">未开票!$A$1:$I$49</definedName>
    <definedName name="_xlnm._FilterDatabase" localSheetId="1" hidden="1">美金!$A$1:$I$6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<sst xmlns="http://schemas.openxmlformats.org/spreadsheetml/2006/main" count="127" uniqueCount="82">
  <si>
    <t>凯瑞2025对 账 单-Recall</t>
  </si>
  <si>
    <t>下单时间</t>
  </si>
  <si>
    <t>客户联系人</t>
  </si>
  <si>
    <t>PO号</t>
  </si>
  <si>
    <t>睿颢合同号</t>
  </si>
  <si>
    <t>款号</t>
  </si>
  <si>
    <t>品名</t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</si>
  <si>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</si>
  <si>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t>单价</t>
  </si>
  <si>
    <t>金额(RMB)</t>
  </si>
  <si>
    <t>Amber</t>
  </si>
  <si>
    <t>90428
90430</t>
  </si>
  <si>
    <t>RKRBSKD0025</t>
  </si>
  <si>
    <t>PULPO 8794-008-700
China 女上装</t>
  </si>
  <si>
    <t>蓝黑吊牌HPBCRFI005-120*45mm（背面黑压印）-RFID LOGO</t>
  </si>
  <si>
    <t>合并开一张票，备注8794/008 PULPO；SZKR2513150062</t>
  </si>
  <si>
    <t>黑色吊绳 MRBCGEN004-320*1.5mm</t>
  </si>
  <si>
    <t>白色缎带洗标CLBCGEN003*7页-60*25mm（加页码)</t>
  </si>
  <si>
    <t>蓝黑织标WLBCGEN031（BKWOL24022）-60*32mm</t>
  </si>
  <si>
    <t>蓝黑主标WLBCGEN033 （ BKWOL24026）-32*15mm</t>
  </si>
  <si>
    <t>白色缎带芯片洗标CLBCRFI001-60*25mm-RFID</t>
  </si>
  <si>
    <t>白色缎带芯片洗标CLBCRFI001-60*25mm-RFID大货样</t>
  </si>
  <si>
    <t>90442
90446</t>
  </si>
  <si>
    <t>RKRBSKD0026</t>
  </si>
  <si>
    <t>ASTEROIDE 5768-008-700
China 女上装</t>
  </si>
  <si>
    <t>蓝黑吊牌HPBCRFI006-160*60mm（背面黑压印）-RFID LOGO</t>
  </si>
  <si>
    <t>合并开一张票，备注5768/008 ASTEROIDE；SZKR2513150063</t>
  </si>
  <si>
    <t>白色缎带洗标CLBCGEN003*6页-60*25mm（加页码)</t>
  </si>
  <si>
    <t>蓝黑RFID织标WLBCRFI020（BKWOR25002）-65*20mm</t>
  </si>
  <si>
    <t>蓝黑RFID织标WLBCRFI020（BKWOR25002）-65*20mm-免费损耗1%</t>
  </si>
  <si>
    <t>蓝黑RFID织标WLBCRFI020（BKWOR25002）-65*20mm-大货样</t>
  </si>
  <si>
    <t>88085
89653
88088</t>
  </si>
  <si>
    <t>RKRBSKD0027</t>
  </si>
  <si>
    <t>POTTER 5868-008-700
China 女上装 补单2</t>
  </si>
  <si>
    <t>白色RFID织标WLBCRFI013-65*20mm</t>
  </si>
  <si>
    <t>白色RFID织标WLBCRFI013-65*20mm-免费损耗1%</t>
  </si>
  <si>
    <t>白色缎带洗标CLBCGEN003*5页-60*25mm（加页码）</t>
  </si>
  <si>
    <t>白色挂耳LPBCGEN001-8*26mm</t>
  </si>
  <si>
    <t>42520
42543
42928</t>
  </si>
  <si>
    <t>RKRBSKD0033</t>
  </si>
  <si>
    <t>DELLIAH 1206-777-250/407
China 女衬衫</t>
  </si>
  <si>
    <t>白织标-55*10mm 
WLBCGEN015 (BKWOL24005)</t>
  </si>
  <si>
    <t>合并开一张票，备注1206/777 DELIAH；SZKR2513150069</t>
  </si>
  <si>
    <t>白色缎带洗标CLBCGEN003*4页-60*25mm（加页码)</t>
  </si>
  <si>
    <t>白色吊牌HPBCRFI001-60*95mm-RFID LOGO</t>
  </si>
  <si>
    <t>黑色 吊绳 MRBCGEN004-320*1.5mm</t>
  </si>
  <si>
    <t>白色吊牌HPBCRFI001-60*95mm-RFID LOGO-407色</t>
  </si>
  <si>
    <t>43128
43135</t>
  </si>
  <si>
    <t>RKRBSKD0036</t>
  </si>
  <si>
    <t>ALINA 1280-777-250
China 女上装</t>
  </si>
  <si>
    <t>开一张票，备注1280/777 ALINA；SZKR2513150068</t>
  </si>
  <si>
    <t>白色RFID织标WLBCRFI013-65*20mm-大货样</t>
  </si>
  <si>
    <t>白色缎带洗标CLBCGEN003*5页-60*25mm（加页码)</t>
  </si>
  <si>
    <t>92501
92502
90503</t>
  </si>
  <si>
    <t>RKRBSKD0037</t>
  </si>
  <si>
    <t>ASTEROIDE 5768-128-700
China 女上装</t>
  </si>
  <si>
    <t>白色缎带洗标CLBCGEN003*1页-60*25mm（条码页)</t>
  </si>
  <si>
    <t>RKRBSKD0038</t>
  </si>
  <si>
    <t>PULPO 8794-008-700
China 女上装 补单</t>
  </si>
  <si>
    <t>42702
43343</t>
  </si>
  <si>
    <t>RKRBSKD0041</t>
  </si>
  <si>
    <t>CHACHI 1232-008-106/300/401
China 女吊带</t>
  </si>
  <si>
    <t>RKRBSKD0043</t>
  </si>
  <si>
    <t>PULPO 8794-008-700
China 女上装 补单2</t>
  </si>
  <si>
    <t>Angelina</t>
  </si>
  <si>
    <t>RKRBSKD0044</t>
  </si>
  <si>
    <t>/</t>
  </si>
  <si>
    <t>台式RFID机器</t>
  </si>
  <si>
    <t>RKRBSKD0049</t>
  </si>
  <si>
    <t>DELLIAH 1206-777
China 女衬衫 补单</t>
  </si>
  <si>
    <t>数量(片）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</si>
  <si>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</si>
  <si>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41007
41297</t>
  </si>
  <si>
    <t>RKRBSKD0035</t>
  </si>
  <si>
    <t>LAMBORGHIN 0933-008、0933-222
Cambodia 女连衣裙 补单2</t>
  </si>
  <si>
    <t>缎带BSK警告标  ADBCGEN002-120*55mm</t>
  </si>
  <si>
    <t>RKRBSKD0039</t>
  </si>
  <si>
    <t>TOBLERONE 1208-008-407
Cambodia 女衬衫 补单</t>
  </si>
  <si>
    <t>空白标BKKBXM24002（60*25mm）</t>
  </si>
  <si>
    <t>44489
44490</t>
  </si>
  <si>
    <t>RKRBSKD0046</t>
  </si>
  <si>
    <t>COSTA 1486-008-300/406
Cambodia 女上装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</si>
</sst>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  <numFmt numFmtId="178" formatCode="0_ "/>
    <numFmt numFmtId="179" formatCode="0.00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S3" xfId="52"/>
    <cellStyle name="常规 2" xfId="53"/>
    <cellStyle name="常规 3" xfId="54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zoomScale="85" zoomScaleNormal="85" workbookViewId="0">
      <selection activeCell="L14" sqref="L14"/>
    </sheetView>
  </sheetViews>
  <sheetFormatPr defaultColWidth="8.75454545454545" defaultRowHeight="14"/>
  <cols>
    <col min="1" max="1" width="16" style="2" customWidth="1"/>
    <col min="2" max="2" width="13" style="2" customWidth="1"/>
    <col min="3" max="3" width="9.12727272727273" style="2" customWidth="1"/>
    <col min="4" max="4" width="16.2545454545455" style="2" customWidth="1"/>
    <col min="5" max="5" width="25.8727272727273" style="2" customWidth="1"/>
    <col min="6" max="6" width="66.1272727272727" style="2" customWidth="1"/>
    <col min="7" max="7" width="10.3727272727273" style="2" customWidth="1"/>
    <col min="8" max="8" width="10.3727272727273" style="1" customWidth="1"/>
    <col min="9" max="9" width="14.2545454545455" style="2" customWidth="1"/>
    <col min="10" max="10" width="27.5" style="2" customWidth="1"/>
    <col min="11" max="14" width="8.75454545454545" style="2"/>
    <col min="15" max="15" width="12.8727272727273" style="2"/>
    <col min="16" max="16384" width="8.75454545454545" style="2"/>
  </cols>
  <sheetData>
    <row r="1" ht="21" spans="1:10">
      <c r="A1" s="3" t="s">
        <v>0</v>
      </c>
      <c r="B1" s="4"/>
      <c r="C1" s="4"/>
      <c r="D1" s="5"/>
      <c r="E1" s="4"/>
      <c r="F1" s="4"/>
      <c r="G1" s="4"/>
      <c r="H1" s="6"/>
      <c r="I1" s="4"/>
    </row>
    <row r="2" spans="1:10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24" t="s">
        <v>7</v>
      </c>
      <c r="H2" s="11" t="s">
        <v>8</v>
      </c>
      <c r="I2" s="25" t="s">
        <v>9</v>
      </c>
    </row>
    <row r="3" ht="16.5" spans="1:10">
      <c r="A3" s="13">
        <v>45926</v>
      </c>
      <c r="B3" s="19" t="s">
        <v>10</v>
      </c>
      <c r="C3" s="20" t="s">
        <v>11</v>
      </c>
      <c r="D3" s="21" t="s">
        <v>12</v>
      </c>
      <c r="E3" s="26" t="s">
        <v>13</v>
      </c>
      <c r="F3" s="27" t="s">
        <v>14</v>
      </c>
      <c r="G3" s="22">
        <f>21003+10</f>
        <v>21013</v>
      </c>
      <c r="H3" s="22">
        <v>0.63</v>
      </c>
      <c r="I3" s="22">
        <f>G3*H3</f>
        <v>13238.19</v>
      </c>
      <c r="J3" s="28" t="s">
        <v>15</v>
      </c>
    </row>
    <row r="4" ht="16.5" spans="1:10">
      <c r="A4" s="13"/>
      <c r="B4" s="19"/>
      <c r="C4" s="20"/>
      <c r="D4" s="21"/>
      <c r="E4" s="26"/>
      <c r="F4" s="20" t="s">
        <v>16</v>
      </c>
      <c r="G4" s="22">
        <v>21013</v>
      </c>
      <c r="H4" s="22">
        <v>0.1</v>
      </c>
      <c r="I4" s="22">
        <f t="shared" ref="I4:I48" si="0">G4*H4</f>
        <v>2101.3</v>
      </c>
      <c r="J4" s="29"/>
    </row>
    <row r="5" ht="16.5" spans="1:10">
      <c r="A5" s="13"/>
      <c r="B5" s="19"/>
      <c r="C5" s="20"/>
      <c r="D5" s="21"/>
      <c r="E5" s="26"/>
      <c r="F5" s="20" t="s">
        <v>17</v>
      </c>
      <c r="G5" s="22">
        <f>21013*7</f>
        <v>147091</v>
      </c>
      <c r="H5" s="22">
        <v>0.042</v>
      </c>
      <c r="I5" s="22">
        <f t="shared" si="0"/>
        <v>6177.822</v>
      </c>
      <c r="J5" s="29"/>
    </row>
    <row r="6" ht="16.5" spans="1:10">
      <c r="A6" s="13"/>
      <c r="B6" s="19"/>
      <c r="C6" s="20"/>
      <c r="D6" s="21"/>
      <c r="E6" s="26"/>
      <c r="F6" s="20" t="s">
        <v>18</v>
      </c>
      <c r="G6" s="22">
        <v>21013</v>
      </c>
      <c r="H6" s="22">
        <v>0.2</v>
      </c>
      <c r="I6" s="22">
        <f t="shared" si="0"/>
        <v>4202.6</v>
      </c>
      <c r="J6" s="29"/>
    </row>
    <row r="7" ht="16.5" spans="1:10">
      <c r="A7" s="13"/>
      <c r="B7" s="19"/>
      <c r="C7" s="20"/>
      <c r="D7" s="21"/>
      <c r="E7" s="26"/>
      <c r="F7" s="19" t="s">
        <v>19</v>
      </c>
      <c r="G7" s="22">
        <v>21013</v>
      </c>
      <c r="H7" s="22">
        <v>0.08</v>
      </c>
      <c r="I7" s="22">
        <f t="shared" si="0"/>
        <v>1681.04</v>
      </c>
      <c r="J7" s="29"/>
    </row>
    <row r="8" ht="16.5" spans="1:10">
      <c r="A8" s="13"/>
      <c r="B8" s="19"/>
      <c r="C8" s="20"/>
      <c r="D8" s="21"/>
      <c r="E8" s="26"/>
      <c r="F8" s="19" t="s">
        <v>20</v>
      </c>
      <c r="G8" s="19">
        <v>21013</v>
      </c>
      <c r="H8" s="19">
        <v>0.58</v>
      </c>
      <c r="I8" s="22">
        <f t="shared" si="0"/>
        <v>12187.54</v>
      </c>
      <c r="J8" s="29"/>
    </row>
    <row r="9" ht="16.5" spans="1:10">
      <c r="A9" s="13"/>
      <c r="B9" s="19"/>
      <c r="C9" s="20"/>
      <c r="D9" s="21"/>
      <c r="E9" s="26"/>
      <c r="F9" s="19" t="s">
        <v>21</v>
      </c>
      <c r="G9" s="19">
        <f>4*5</f>
        <v>20</v>
      </c>
      <c r="H9" s="19">
        <v>0</v>
      </c>
      <c r="I9" s="22">
        <f t="shared" si="0"/>
        <v>0</v>
      </c>
    </row>
    <row r="10" ht="16.5" spans="1:10">
      <c r="A10" s="13">
        <v>45926</v>
      </c>
      <c r="B10" s="19" t="s">
        <v>10</v>
      </c>
      <c r="C10" s="20" t="s">
        <v>22</v>
      </c>
      <c r="D10" s="21" t="s">
        <v>23</v>
      </c>
      <c r="E10" s="30" t="s">
        <v>24</v>
      </c>
      <c r="F10" s="27" t="s">
        <v>25</v>
      </c>
      <c r="G10" s="22">
        <f t="shared" ref="G10:G13" si="1">17000+10</f>
        <v>17010</v>
      </c>
      <c r="H10" s="22">
        <v>0.78</v>
      </c>
      <c r="I10" s="22">
        <f t="shared" si="0"/>
        <v>13267.8</v>
      </c>
    </row>
    <row r="11" ht="16.5" spans="1:10">
      <c r="A11" s="13"/>
      <c r="B11" s="19"/>
      <c r="C11" s="20"/>
      <c r="D11" s="21"/>
      <c r="E11" s="30"/>
      <c r="F11" s="20" t="s">
        <v>16</v>
      </c>
      <c r="G11" s="22">
        <f t="shared" si="1"/>
        <v>17010</v>
      </c>
      <c r="H11" s="22">
        <v>0.1</v>
      </c>
      <c r="I11" s="22">
        <f t="shared" si="0"/>
        <v>1701</v>
      </c>
      <c r="J11" s="31" t="s">
        <v>26</v>
      </c>
    </row>
    <row r="12" ht="16.5" spans="1:10">
      <c r="A12" s="13"/>
      <c r="B12" s="19"/>
      <c r="C12" s="20"/>
      <c r="D12" s="21"/>
      <c r="E12" s="30"/>
      <c r="F12" s="20" t="s">
        <v>27</v>
      </c>
      <c r="G12" s="22">
        <f>17010*6</f>
        <v>102060</v>
      </c>
      <c r="H12" s="22">
        <v>0.042</v>
      </c>
      <c r="I12" s="22">
        <f t="shared" si="0"/>
        <v>4286.52</v>
      </c>
      <c r="J12" s="32"/>
    </row>
    <row r="13" ht="16.5" spans="1:10">
      <c r="A13" s="13"/>
      <c r="B13" s="19"/>
      <c r="C13" s="20"/>
      <c r="D13" s="21"/>
      <c r="E13" s="30"/>
      <c r="F13" s="20" t="s">
        <v>28</v>
      </c>
      <c r="G13" s="22">
        <f t="shared" si="1"/>
        <v>17010</v>
      </c>
      <c r="H13" s="22">
        <v>0.85</v>
      </c>
      <c r="I13" s="22">
        <f t="shared" si="0"/>
        <v>14458.5</v>
      </c>
      <c r="J13" s="32"/>
    </row>
    <row r="14" ht="16.5" spans="1:10">
      <c r="A14" s="13"/>
      <c r="B14" s="19"/>
      <c r="C14" s="20"/>
      <c r="D14" s="21"/>
      <c r="E14" s="30"/>
      <c r="F14" s="20" t="s">
        <v>29</v>
      </c>
      <c r="G14" s="22">
        <v>170</v>
      </c>
      <c r="H14" s="22">
        <v>0</v>
      </c>
      <c r="I14" s="22">
        <f t="shared" si="0"/>
        <v>0</v>
      </c>
      <c r="J14" s="32"/>
    </row>
    <row r="15" ht="16.5" spans="1:10">
      <c r="A15" s="13"/>
      <c r="B15" s="19"/>
      <c r="C15" s="20"/>
      <c r="D15" s="21"/>
      <c r="E15" s="30"/>
      <c r="F15" s="20" t="s">
        <v>30</v>
      </c>
      <c r="G15" s="22">
        <f>4*5</f>
        <v>20</v>
      </c>
      <c r="H15" s="22">
        <v>0</v>
      </c>
      <c r="I15" s="22">
        <f t="shared" si="0"/>
        <v>0</v>
      </c>
      <c r="J15" s="32"/>
    </row>
    <row r="16" ht="16.5" spans="1:10">
      <c r="A16" s="13"/>
      <c r="B16" s="19"/>
      <c r="C16" s="20"/>
      <c r="D16" s="21"/>
      <c r="E16" s="30"/>
      <c r="F16" s="19" t="s">
        <v>19</v>
      </c>
      <c r="G16" s="22">
        <v>17010</v>
      </c>
      <c r="H16" s="22">
        <v>0.08</v>
      </c>
      <c r="I16" s="22">
        <f t="shared" si="0"/>
        <v>1360.8</v>
      </c>
      <c r="J16" s="32"/>
    </row>
    <row r="17" ht="16.5" spans="1:10">
      <c r="A17" s="13">
        <v>45933</v>
      </c>
      <c r="B17" s="19" t="s">
        <v>10</v>
      </c>
      <c r="C17" s="20" t="s">
        <v>31</v>
      </c>
      <c r="D17" s="21" t="s">
        <v>32</v>
      </c>
      <c r="E17" s="20" t="s">
        <v>33</v>
      </c>
      <c r="F17" s="27" t="s">
        <v>34</v>
      </c>
      <c r="G17" s="33">
        <v>666</v>
      </c>
      <c r="H17" s="22">
        <v>0.85</v>
      </c>
      <c r="I17" s="22">
        <f t="shared" si="0"/>
        <v>566.1</v>
      </c>
      <c r="J17" s="32"/>
    </row>
    <row r="18" ht="16.5" spans="1:10">
      <c r="A18" s="13"/>
      <c r="B18" s="19"/>
      <c r="C18" s="20"/>
      <c r="D18" s="21"/>
      <c r="E18" s="20"/>
      <c r="F18" s="27" t="s">
        <v>35</v>
      </c>
      <c r="G18" s="22">
        <v>7</v>
      </c>
      <c r="H18" s="22">
        <v>0</v>
      </c>
      <c r="I18" s="22">
        <f t="shared" si="0"/>
        <v>0</v>
      </c>
    </row>
    <row r="19" ht="16.5" spans="1:10">
      <c r="A19" s="13"/>
      <c r="B19" s="19"/>
      <c r="C19" s="20"/>
      <c r="D19" s="21"/>
      <c r="E19" s="20"/>
      <c r="F19" s="22" t="s">
        <v>36</v>
      </c>
      <c r="G19" s="22">
        <f>676*5</f>
        <v>3380</v>
      </c>
      <c r="H19" s="22">
        <v>0.042</v>
      </c>
      <c r="I19" s="22">
        <f t="shared" si="0"/>
        <v>141.96</v>
      </c>
    </row>
    <row r="20" ht="16.5" spans="1:10">
      <c r="A20" s="13"/>
      <c r="B20" s="19"/>
      <c r="C20" s="20"/>
      <c r="D20" s="21"/>
      <c r="E20" s="20"/>
      <c r="F20" s="22" t="s">
        <v>37</v>
      </c>
      <c r="G20" s="22">
        <v>676</v>
      </c>
      <c r="H20" s="22">
        <v>0.035</v>
      </c>
      <c r="I20" s="22">
        <f t="shared" si="0"/>
        <v>23.66</v>
      </c>
    </row>
    <row r="21" ht="33" spans="1:10">
      <c r="A21" s="13">
        <v>45957</v>
      </c>
      <c r="B21" s="19" t="s">
        <v>10</v>
      </c>
      <c r="C21" s="20" t="s">
        <v>38</v>
      </c>
      <c r="D21" s="21" t="s">
        <v>39</v>
      </c>
      <c r="E21" s="34" t="s">
        <v>40</v>
      </c>
      <c r="F21" s="20" t="s">
        <v>41</v>
      </c>
      <c r="G21" s="19">
        <v>6520</v>
      </c>
      <c r="H21" s="14">
        <v>0.1</v>
      </c>
      <c r="I21" s="22">
        <f t="shared" si="0"/>
        <v>652</v>
      </c>
      <c r="J21" s="35" t="s">
        <v>42</v>
      </c>
    </row>
    <row r="22" ht="16.5" spans="1:10">
      <c r="A22" s="13"/>
      <c r="B22" s="19"/>
      <c r="C22" s="20"/>
      <c r="D22" s="21"/>
      <c r="E22" s="34"/>
      <c r="F22" s="19" t="s">
        <v>20</v>
      </c>
      <c r="G22" s="19">
        <v>6520</v>
      </c>
      <c r="H22" s="14">
        <v>0.58</v>
      </c>
      <c r="I22" s="22">
        <f t="shared" si="0"/>
        <v>3781.6</v>
      </c>
      <c r="J22" s="36"/>
    </row>
    <row r="23" ht="16.5" spans="1:10">
      <c r="A23" s="13"/>
      <c r="B23" s="19"/>
      <c r="C23" s="20"/>
      <c r="D23" s="21"/>
      <c r="E23" s="34"/>
      <c r="F23" s="19" t="s">
        <v>21</v>
      </c>
      <c r="G23" s="19">
        <v>50</v>
      </c>
      <c r="H23" s="14">
        <v>0</v>
      </c>
      <c r="I23" s="22">
        <f t="shared" si="0"/>
        <v>0</v>
      </c>
      <c r="J23" s="36"/>
    </row>
    <row r="24" ht="16.5" spans="1:10">
      <c r="A24" s="13"/>
      <c r="B24" s="19"/>
      <c r="C24" s="20"/>
      <c r="D24" s="21"/>
      <c r="E24" s="34"/>
      <c r="F24" s="22" t="s">
        <v>43</v>
      </c>
      <c r="G24" s="22">
        <v>26080</v>
      </c>
      <c r="H24" s="18">
        <v>0.042</v>
      </c>
      <c r="I24" s="22">
        <f t="shared" si="0"/>
        <v>1095.36</v>
      </c>
      <c r="J24" s="36"/>
    </row>
    <row r="25" ht="16.5" spans="1:10">
      <c r="A25" s="13"/>
      <c r="B25" s="19"/>
      <c r="C25" s="20"/>
      <c r="D25" s="21"/>
      <c r="E25" s="34"/>
      <c r="F25" s="20" t="s">
        <v>44</v>
      </c>
      <c r="G25" s="19">
        <v>6020</v>
      </c>
      <c r="H25" s="14">
        <v>0.28</v>
      </c>
      <c r="I25" s="22">
        <f t="shared" si="0"/>
        <v>1685.6</v>
      </c>
      <c r="J25" s="36"/>
    </row>
    <row r="26" ht="16.5" spans="1:10">
      <c r="A26" s="13"/>
      <c r="B26" s="19"/>
      <c r="C26" s="20"/>
      <c r="D26" s="21"/>
      <c r="E26" s="34"/>
      <c r="F26" s="19" t="s">
        <v>45</v>
      </c>
      <c r="G26" s="19">
        <v>6020</v>
      </c>
      <c r="H26" s="14">
        <v>0.1</v>
      </c>
      <c r="I26" s="22">
        <f t="shared" si="0"/>
        <v>602</v>
      </c>
      <c r="J26" s="36"/>
    </row>
    <row r="27" ht="16.5" spans="1:10">
      <c r="A27" s="13"/>
      <c r="B27" s="19"/>
      <c r="C27" s="20"/>
      <c r="D27" s="21"/>
      <c r="E27" s="34"/>
      <c r="F27" s="20" t="s">
        <v>46</v>
      </c>
      <c r="G27" s="19">
        <v>500</v>
      </c>
      <c r="H27" s="14">
        <v>0.28</v>
      </c>
      <c r="I27" s="22">
        <f t="shared" si="0"/>
        <v>140</v>
      </c>
      <c r="J27" s="36"/>
    </row>
    <row r="28" ht="16.5" spans="1:10">
      <c r="A28" s="13"/>
      <c r="B28" s="19"/>
      <c r="C28" s="20"/>
      <c r="D28" s="21"/>
      <c r="E28" s="34"/>
      <c r="F28" s="19" t="s">
        <v>45</v>
      </c>
      <c r="G28" s="19">
        <v>500</v>
      </c>
      <c r="H28" s="14">
        <v>0.1</v>
      </c>
      <c r="I28" s="22">
        <f t="shared" si="0"/>
        <v>50</v>
      </c>
      <c r="J28" s="36"/>
    </row>
    <row r="29" ht="16.5" spans="1:10">
      <c r="A29" s="13">
        <v>45962</v>
      </c>
      <c r="B29" s="19" t="s">
        <v>10</v>
      </c>
      <c r="C29" s="20" t="s">
        <v>47</v>
      </c>
      <c r="D29" s="21" t="s">
        <v>48</v>
      </c>
      <c r="E29" s="37" t="s">
        <v>49</v>
      </c>
      <c r="F29" s="27" t="s">
        <v>34</v>
      </c>
      <c r="G29" s="22">
        <f>4500+10</f>
        <v>4510</v>
      </c>
      <c r="H29" s="18">
        <v>0.85</v>
      </c>
      <c r="I29" s="22">
        <f t="shared" si="0"/>
        <v>3833.5</v>
      </c>
    </row>
    <row r="30" ht="16.5" spans="1:10">
      <c r="A30" s="13"/>
      <c r="B30" s="19"/>
      <c r="C30" s="20"/>
      <c r="D30" s="21"/>
      <c r="E30" s="37"/>
      <c r="F30" s="27" t="s">
        <v>35</v>
      </c>
      <c r="G30" s="22">
        <v>45</v>
      </c>
      <c r="H30" s="18">
        <v>0</v>
      </c>
      <c r="I30" s="22">
        <f t="shared" si="0"/>
        <v>0</v>
      </c>
      <c r="J30" s="38" t="s">
        <v>50</v>
      </c>
    </row>
    <row r="31" ht="16.5" spans="1:10">
      <c r="A31" s="13"/>
      <c r="B31" s="19"/>
      <c r="C31" s="20"/>
      <c r="D31" s="21"/>
      <c r="E31" s="37"/>
      <c r="F31" s="39" t="s">
        <v>51</v>
      </c>
      <c r="G31" s="22">
        <f>5*5</f>
        <v>25</v>
      </c>
      <c r="H31" s="18">
        <v>0</v>
      </c>
      <c r="I31" s="22">
        <f t="shared" si="0"/>
        <v>0</v>
      </c>
      <c r="J31" s="40"/>
    </row>
    <row r="32" ht="16.5" spans="1:10">
      <c r="A32" s="13"/>
      <c r="B32" s="19"/>
      <c r="C32" s="20"/>
      <c r="D32" s="21"/>
      <c r="E32" s="37"/>
      <c r="F32" s="19" t="s">
        <v>37</v>
      </c>
      <c r="G32" s="19">
        <v>4510</v>
      </c>
      <c r="H32" s="14">
        <v>0.035</v>
      </c>
      <c r="I32" s="22">
        <f t="shared" si="0"/>
        <v>157.85</v>
      </c>
      <c r="J32" s="40"/>
    </row>
    <row r="33" ht="16.5" spans="1:10">
      <c r="A33" s="13"/>
      <c r="B33" s="19"/>
      <c r="C33" s="20"/>
      <c r="D33" s="21"/>
      <c r="E33" s="37"/>
      <c r="F33" s="22" t="s">
        <v>52</v>
      </c>
      <c r="G33" s="22">
        <f>4510*5</f>
        <v>22550</v>
      </c>
      <c r="H33" s="18">
        <v>0.042</v>
      </c>
      <c r="I33" s="22">
        <f t="shared" si="0"/>
        <v>947.1</v>
      </c>
      <c r="J33" s="40"/>
    </row>
    <row r="34" ht="16.5" spans="1:10">
      <c r="A34" s="13"/>
      <c r="B34" s="19"/>
      <c r="C34" s="20"/>
      <c r="D34" s="21"/>
      <c r="E34" s="37"/>
      <c r="F34" s="20" t="s">
        <v>44</v>
      </c>
      <c r="G34" s="19">
        <v>4510</v>
      </c>
      <c r="H34" s="14">
        <v>0.28</v>
      </c>
      <c r="I34" s="22">
        <f t="shared" si="0"/>
        <v>1262.8</v>
      </c>
      <c r="J34" s="40"/>
    </row>
    <row r="35" ht="16.5" spans="1:10">
      <c r="A35" s="13"/>
      <c r="B35" s="19"/>
      <c r="C35" s="20"/>
      <c r="D35" s="21"/>
      <c r="E35" s="37"/>
      <c r="F35" s="19" t="s">
        <v>45</v>
      </c>
      <c r="G35" s="19">
        <v>4510</v>
      </c>
      <c r="H35" s="14">
        <v>0.1</v>
      </c>
      <c r="I35" s="22">
        <f t="shared" si="0"/>
        <v>451</v>
      </c>
      <c r="J35" s="40"/>
    </row>
    <row r="36" ht="16.5" spans="1:10">
      <c r="A36" s="13">
        <v>45964</v>
      </c>
      <c r="B36" s="19" t="s">
        <v>10</v>
      </c>
      <c r="C36" s="20" t="s">
        <v>53</v>
      </c>
      <c r="D36" s="21" t="s">
        <v>54</v>
      </c>
      <c r="E36" s="30" t="s">
        <v>55</v>
      </c>
      <c r="F36" s="27" t="s">
        <v>25</v>
      </c>
      <c r="G36" s="22">
        <v>9000</v>
      </c>
      <c r="H36" s="22">
        <v>0.78</v>
      </c>
      <c r="I36" s="22">
        <f t="shared" si="0"/>
        <v>7020</v>
      </c>
    </row>
    <row r="37" ht="16.5" spans="1:10">
      <c r="A37" s="13"/>
      <c r="B37" s="19"/>
      <c r="C37" s="20"/>
      <c r="D37" s="21"/>
      <c r="E37" s="30"/>
      <c r="F37" s="20" t="s">
        <v>56</v>
      </c>
      <c r="G37" s="22">
        <v>9000</v>
      </c>
      <c r="H37" s="22">
        <v>0.042</v>
      </c>
      <c r="I37" s="22">
        <f t="shared" si="0"/>
        <v>378</v>
      </c>
    </row>
    <row r="38" ht="33" spans="1:10">
      <c r="A38" s="13">
        <v>45966</v>
      </c>
      <c r="B38" s="19" t="s">
        <v>10</v>
      </c>
      <c r="C38" s="20" t="s">
        <v>11</v>
      </c>
      <c r="D38" s="21" t="s">
        <v>57</v>
      </c>
      <c r="E38" s="26" t="s">
        <v>58</v>
      </c>
      <c r="F38" s="19" t="s">
        <v>20</v>
      </c>
      <c r="G38" s="19">
        <v>700</v>
      </c>
      <c r="H38" s="19">
        <v>0.58</v>
      </c>
      <c r="I38" s="22">
        <f t="shared" si="0"/>
        <v>406</v>
      </c>
    </row>
    <row r="39" ht="33" spans="1:10">
      <c r="A39" s="13">
        <v>45967</v>
      </c>
      <c r="B39" s="19" t="s">
        <v>10</v>
      </c>
      <c r="C39" s="20" t="s">
        <v>59</v>
      </c>
      <c r="D39" s="21" t="s">
        <v>60</v>
      </c>
      <c r="E39" s="20" t="s">
        <v>61</v>
      </c>
      <c r="F39" s="27" t="s">
        <v>41</v>
      </c>
      <c r="G39" s="22">
        <f t="shared" ref="G39:G44" si="2">101502+30</f>
        <v>101532</v>
      </c>
      <c r="H39" s="18">
        <v>0.1</v>
      </c>
      <c r="I39" s="22">
        <f t="shared" si="0"/>
        <v>10153.2</v>
      </c>
    </row>
    <row r="40" ht="16.5" spans="1:10">
      <c r="A40" s="13"/>
      <c r="B40" s="19"/>
      <c r="C40" s="20"/>
      <c r="D40" s="21"/>
      <c r="E40" s="20"/>
      <c r="F40" s="22" t="s">
        <v>20</v>
      </c>
      <c r="G40" s="22">
        <f t="shared" si="2"/>
        <v>101532</v>
      </c>
      <c r="H40" s="18">
        <v>0.58</v>
      </c>
      <c r="I40" s="22">
        <f t="shared" si="0"/>
        <v>58888.56</v>
      </c>
    </row>
    <row r="41" ht="16.5" spans="1:10">
      <c r="A41" s="13"/>
      <c r="B41" s="19"/>
      <c r="C41" s="20"/>
      <c r="D41" s="21"/>
      <c r="E41" s="20"/>
      <c r="F41" s="22" t="s">
        <v>21</v>
      </c>
      <c r="G41" s="22">
        <f>4*5*3</f>
        <v>60</v>
      </c>
      <c r="H41" s="22">
        <v>0</v>
      </c>
      <c r="I41" s="22">
        <f t="shared" si="0"/>
        <v>0</v>
      </c>
    </row>
    <row r="42" ht="16.5" spans="1:10">
      <c r="A42" s="13"/>
      <c r="B42" s="19"/>
      <c r="C42" s="20"/>
      <c r="D42" s="21"/>
      <c r="E42" s="20"/>
      <c r="F42" s="22" t="s">
        <v>52</v>
      </c>
      <c r="G42" s="22">
        <f>101532*5</f>
        <v>507660</v>
      </c>
      <c r="H42" s="18">
        <v>0.042</v>
      </c>
      <c r="I42" s="22">
        <f t="shared" si="0"/>
        <v>21321.72</v>
      </c>
    </row>
    <row r="43" ht="16.5" spans="1:10">
      <c r="A43" s="13"/>
      <c r="B43" s="19"/>
      <c r="C43" s="20"/>
      <c r="D43" s="21"/>
      <c r="E43" s="20"/>
      <c r="F43" s="20" t="s">
        <v>44</v>
      </c>
      <c r="G43" s="22">
        <f t="shared" si="2"/>
        <v>101532</v>
      </c>
      <c r="H43" s="14">
        <v>0.28</v>
      </c>
      <c r="I43" s="22">
        <f t="shared" si="0"/>
        <v>28428.96</v>
      </c>
    </row>
    <row r="44" ht="16.5" spans="1:10">
      <c r="A44" s="13"/>
      <c r="B44" s="19"/>
      <c r="C44" s="20"/>
      <c r="D44" s="21"/>
      <c r="E44" s="20"/>
      <c r="F44" s="19" t="s">
        <v>45</v>
      </c>
      <c r="G44" s="22">
        <f t="shared" si="2"/>
        <v>101532</v>
      </c>
      <c r="H44" s="14">
        <v>0.1</v>
      </c>
      <c r="I44" s="22">
        <f t="shared" si="0"/>
        <v>10153.2</v>
      </c>
    </row>
    <row r="45" ht="16.5" spans="1:10">
      <c r="A45" s="13">
        <v>45974</v>
      </c>
      <c r="B45" s="19" t="s">
        <v>10</v>
      </c>
      <c r="C45" s="20" t="s">
        <v>11</v>
      </c>
      <c r="D45" s="21" t="s">
        <v>62</v>
      </c>
      <c r="E45" s="26" t="s">
        <v>63</v>
      </c>
      <c r="F45" s="19" t="s">
        <v>19</v>
      </c>
      <c r="G45" s="22">
        <f>118+90+154+125</f>
        <v>487</v>
      </c>
      <c r="H45" s="22">
        <v>0.08</v>
      </c>
      <c r="I45" s="22">
        <f t="shared" si="0"/>
        <v>38.96</v>
      </c>
    </row>
    <row r="46" ht="16.5" spans="1:10">
      <c r="A46" s="13"/>
      <c r="B46" s="19"/>
      <c r="C46" s="20"/>
      <c r="D46" s="21"/>
      <c r="E46" s="26"/>
      <c r="F46" s="19" t="s">
        <v>20</v>
      </c>
      <c r="G46" s="19">
        <v>487</v>
      </c>
      <c r="H46" s="19">
        <v>0.58</v>
      </c>
      <c r="I46" s="22">
        <f t="shared" si="0"/>
        <v>282.46</v>
      </c>
    </row>
    <row r="47" ht="16.5" spans="1:10">
      <c r="A47" s="41">
        <v>45979</v>
      </c>
      <c r="B47" s="22" t="s">
        <v>64</v>
      </c>
      <c r="C47" s="27"/>
      <c r="D47" s="42" t="s">
        <v>65</v>
      </c>
      <c r="E47" s="17" t="s">
        <v>66</v>
      </c>
      <c r="F47" s="18" t="s">
        <v>67</v>
      </c>
      <c r="G47" s="18">
        <v>3</v>
      </c>
      <c r="H47" s="18">
        <v>23000</v>
      </c>
      <c r="I47" s="22">
        <f t="shared" si="0"/>
        <v>69000</v>
      </c>
    </row>
    <row r="48" ht="49.5" spans="1:10">
      <c r="A48" s="13">
        <v>45996</v>
      </c>
      <c r="B48" s="19" t="s">
        <v>10</v>
      </c>
      <c r="C48" s="20" t="s">
        <v>38</v>
      </c>
      <c r="D48" s="21" t="s">
        <v>68</v>
      </c>
      <c r="E48" s="34" t="s">
        <v>69</v>
      </c>
      <c r="F48" s="19" t="s">
        <v>20</v>
      </c>
      <c r="G48" s="19">
        <v>150</v>
      </c>
      <c r="H48" s="14">
        <v>0.58</v>
      </c>
      <c r="I48" s="22">
        <f t="shared" si="0"/>
        <v>87</v>
      </c>
    </row>
    <row r="49" ht="16.5" spans="7:9">
      <c r="G49" s="1"/>
      <c r="H49" s="2"/>
      <c r="I49" s="43">
        <f>SUM(I3:I48)</f>
        <v>296211.702</v>
      </c>
    </row>
    <row r="50" spans="7:9">
      <c r="G50" s="1"/>
      <c r="H50" s="2"/>
      <c r="I50" s="44"/>
    </row>
  </sheetData>
  <autoFilter xmlns:etc="http://www.wps.cn/officeDocument/2017/etCustomData" ref="A1:I49" etc:filterBottomFollowUsedRange="0">
    <extLst/>
  </autoFilter>
  <mergeCells count="45">
    <mergeCell ref="A1:I1"/>
    <mergeCell ref="A3:A9"/>
    <mergeCell ref="A10:A16"/>
    <mergeCell ref="A17:A20"/>
    <mergeCell ref="A21:A28"/>
    <mergeCell ref="A29:A35"/>
    <mergeCell ref="A36:A37"/>
    <mergeCell ref="A39:A44"/>
    <mergeCell ref="A45:A46"/>
    <mergeCell ref="B3:B9"/>
    <mergeCell ref="B10:B16"/>
    <mergeCell ref="B17:B20"/>
    <mergeCell ref="B21:B28"/>
    <mergeCell ref="B29:B35"/>
    <mergeCell ref="B36:B37"/>
    <mergeCell ref="B39:B44"/>
    <mergeCell ref="B45:B46"/>
    <mergeCell ref="C3:C9"/>
    <mergeCell ref="C10:C16"/>
    <mergeCell ref="C17:C20"/>
    <mergeCell ref="C21:C28"/>
    <mergeCell ref="C29:C35"/>
    <mergeCell ref="C36:C37"/>
    <mergeCell ref="C39:C44"/>
    <mergeCell ref="C45:C46"/>
    <mergeCell ref="D3:D9"/>
    <mergeCell ref="D10:D16"/>
    <mergeCell ref="D17:D20"/>
    <mergeCell ref="D21:D28"/>
    <mergeCell ref="D29:D35"/>
    <mergeCell ref="D36:D37"/>
    <mergeCell ref="D39:D44"/>
    <mergeCell ref="D45:D46"/>
    <mergeCell ref="E3:E9"/>
    <mergeCell ref="E10:E16"/>
    <mergeCell ref="E17:E20"/>
    <mergeCell ref="E21:E28"/>
    <mergeCell ref="E29:E35"/>
    <mergeCell ref="E36:E37"/>
    <mergeCell ref="E39:E44"/>
    <mergeCell ref="E45:E46"/>
    <mergeCell ref="J3:J8"/>
    <mergeCell ref="J11:J17"/>
    <mergeCell ref="J21:J28"/>
    <mergeCell ref="J30:J3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D23" sqref="D23"/>
    </sheetView>
  </sheetViews>
  <sheetFormatPr defaultColWidth="8.75454545454545" defaultRowHeight="14" outlineLevelRow="5"/>
  <cols>
    <col min="1" max="1" width="16" style="2" customWidth="1"/>
    <col min="2" max="2" width="13" style="2" customWidth="1"/>
    <col min="3" max="3" width="9.12727272727273" style="2" customWidth="1"/>
    <col min="4" max="4" width="16.2545454545455" style="2" customWidth="1"/>
    <col min="5" max="5" width="25.8727272727273" style="2" customWidth="1"/>
    <col min="6" max="6" width="66.1272727272727" style="2" customWidth="1"/>
    <col min="7" max="7" width="10.3727272727273" style="2" customWidth="1"/>
    <col min="8" max="8" width="10.3727272727273" style="1" customWidth="1"/>
    <col min="9" max="9" width="14.2545454545455" style="2" customWidth="1"/>
    <col min="10" max="10" width="12.8727272727273" style="2"/>
    <col min="11" max="14" width="8.75454545454545" style="2"/>
    <col min="15" max="15" width="12.8727272727273" style="2"/>
    <col min="16" max="16384" width="8.75454545454545" style="2"/>
  </cols>
  <sheetData>
    <row r="1" ht="21" spans="1:9">
      <c r="A1" s="3" t="s">
        <v>0</v>
      </c>
      <c r="B1" s="4"/>
      <c r="C1" s="4"/>
      <c r="D1" s="5"/>
      <c r="E1" s="4"/>
      <c r="F1" s="4"/>
      <c r="G1" s="4"/>
      <c r="H1" s="6"/>
      <c r="I1" s="4"/>
    </row>
    <row r="2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70</v>
      </c>
      <c r="H2" s="11" t="s">
        <v>8</v>
      </c>
      <c r="I2" s="12" t="s">
        <v>71</v>
      </c>
    </row>
    <row r="3" ht="49.5" spans="1:9">
      <c r="A3" s="13">
        <v>45961</v>
      </c>
      <c r="B3" s="14" t="s">
        <v>10</v>
      </c>
      <c r="C3" s="15" t="s">
        <v>72</v>
      </c>
      <c r="D3" s="16" t="s">
        <v>73</v>
      </c>
      <c r="E3" s="15" t="s">
        <v>74</v>
      </c>
      <c r="F3" s="17" t="s">
        <v>75</v>
      </c>
      <c r="G3" s="18">
        <f>4210+22000+1810</f>
        <v>28020</v>
      </c>
      <c r="H3" s="18">
        <v>0.021</v>
      </c>
      <c r="I3" s="18">
        <f>G3*H3</f>
        <v>588.42</v>
      </c>
    </row>
    <row r="4" s="1" customFormat="1" ht="49.5" spans="1:9">
      <c r="A4" s="13">
        <v>45967</v>
      </c>
      <c r="B4" s="14" t="s">
        <v>10</v>
      </c>
      <c r="C4" s="15">
        <v>43337</v>
      </c>
      <c r="D4" s="16" t="s">
        <v>76</v>
      </c>
      <c r="E4" s="15" t="s">
        <v>77</v>
      </c>
      <c r="F4" s="18" t="s">
        <v>78</v>
      </c>
      <c r="G4" s="18">
        <v>21328</v>
      </c>
      <c r="H4" s="18">
        <v>0.005</v>
      </c>
      <c r="I4" s="18">
        <f>G4*H4</f>
        <v>106.64</v>
      </c>
    </row>
    <row r="5" s="1" customFormat="1" ht="49.5" spans="1:9">
      <c r="A5" s="13">
        <v>45983</v>
      </c>
      <c r="B5" s="19" t="s">
        <v>10</v>
      </c>
      <c r="C5" s="20" t="s">
        <v>79</v>
      </c>
      <c r="D5" s="21" t="s">
        <v>80</v>
      </c>
      <c r="E5" s="20" t="s">
        <v>81</v>
      </c>
      <c r="F5" s="22" t="s">
        <v>78</v>
      </c>
      <c r="G5" s="22">
        <v>20020</v>
      </c>
      <c r="H5" s="18">
        <v>0.005</v>
      </c>
      <c r="I5" s="22">
        <f>G5*H5</f>
        <v>100.1</v>
      </c>
    </row>
    <row r="6" ht="16.5" spans="1:9">
      <c r="A6" s="1"/>
      <c r="B6" s="1"/>
      <c r="C6" s="1"/>
      <c r="D6" s="1"/>
      <c r="E6" s="1"/>
      <c r="F6" s="1"/>
      <c r="G6" s="1"/>
      <c r="I6" s="23">
        <f>SUM(I3:I5)</f>
        <v>795.16</v>
      </c>
    </row>
  </sheetData>
  <autoFilter xmlns:etc="http://www.wps.cn/officeDocument/2017/etCustomData" ref="A1:I6" etc:filterBottomFollowUsedRange="0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未开票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2025-12-18T02:23:36Z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884B07814F664AC4BB775C1F942BB923_13</vt:lpwstr>
  </property>
</Properties>
</file>