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大正" sheetId="30" r:id="rId1"/>
    <sheet name="圣琪" sheetId="33" r:id="rId2"/>
    <sheet name="正信" sheetId="36" r:id="rId3"/>
    <sheet name="吉胜达" sheetId="39" r:id="rId4"/>
  </sheets>
  <definedNames>
    <definedName name="_xlnm._FilterDatabase" localSheetId="0" hidden="1">大正!$A$1:$H$9</definedName>
    <definedName name="_xlnm._FilterDatabase" localSheetId="1" hidden="1">圣琪!$A$1:$H$23</definedName>
    <definedName name="_xlnm._FilterDatabase" localSheetId="2" hidden="1">正信!$A$1:$H$4</definedName>
    <definedName name="_xlnm._FilterDatabase" localSheetId="3" hidden="1">吉胜达!$A$1:$H$4</definedName>
    <definedName name="_xlnm.Print_Area" localSheetId="0">大正!$A$1:$H$2</definedName>
    <definedName name="_xlnm.Print_Area" localSheetId="1">圣琪!$A$1:$H$2</definedName>
    <definedName name="_xlnm.Print_Area" localSheetId="2">正信!$A$1:$H$2</definedName>
    <definedName name="_xlnm.Print_Area" localSheetId="3">吉胜达!$A$1:$H$2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<sst xmlns="http://schemas.openxmlformats.org/spreadsheetml/2006/main" count="122" uniqueCount="62">
  <si>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</si>
  <si>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</si>
  <si>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</si>
  <si>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</si>
  <si>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</si>
  <si>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</si>
  <si>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</si>
  <si>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</si>
  <si>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</si>
  <si>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41777
42100
41778</t>
  </si>
  <si>
    <t>RBSKJSD00223
工厂：大正</t>
  </si>
  <si>
    <t>1099-693-401/712
Made in China 女帽衫</t>
  </si>
  <si>
    <t>白色吊牌HPBCRFI001-60*95mm-RFID LOGO</t>
  </si>
  <si>
    <t>配比装胶带贴纸  BKSKR24014</t>
  </si>
  <si>
    <t>黑色 吊绳 MRBCGEN004-320*1.5mm</t>
  </si>
  <si>
    <t>白色织标WLBCGEN017（05B）-65*20mm</t>
  </si>
  <si>
    <t>白色缎带洗标CLBCGEN003*4页-60*25mm（加页码）</t>
  </si>
  <si>
    <t>白色缎带芯片洗标CLBCRFI001-60*25mm-RFID</t>
  </si>
  <si>
    <t>41844
42079
41845
41850</t>
  </si>
  <si>
    <t>RBSKJSD00232
工厂：圣琪</t>
  </si>
  <si>
    <t>1122-693-700/712
Made in China 女背心</t>
  </si>
  <si>
    <t>空白标BKKBXM24002（60*25mm）</t>
  </si>
  <si>
    <t>41815
42417
41822</t>
  </si>
  <si>
    <t>RBSKJSD00234
工厂：圣琪</t>
  </si>
  <si>
    <t>1108-693-400/754
Made in China 女背心</t>
  </si>
  <si>
    <t>41847
42418
41849</t>
  </si>
  <si>
    <t>RBSKJSD00236
工厂：圣琪</t>
  </si>
  <si>
    <t>1123-693-812/902
Made in China 女背心</t>
  </si>
  <si>
    <t>RBSKJSD00244
工厂：圣琪</t>
  </si>
  <si>
    <t>GIANIS 0840-693-447/800
Made in China 男套衫 补单</t>
  </si>
  <si>
    <t>白色缎带洗标CLBCGEN003*1页-60*25mm（条码页）</t>
  </si>
  <si>
    <t>RBSKJSD00248
工厂：正信</t>
  </si>
  <si>
    <t>6985-693
Made in China 女开衫 翻单26 补单</t>
  </si>
  <si>
    <t>/</t>
  </si>
  <si>
    <t>RBSKJSD00245</t>
  </si>
  <si>
    <t>BSK样品卡</t>
  </si>
  <si>
    <t>BSK样卡吊牌BKHTP24005-120*80mm</t>
  </si>
  <si>
    <t>91249-婉垚</t>
  </si>
  <si>
    <t>RBSKJSD00211</t>
  </si>
  <si>
    <t>7120-693-712/800/812
Made in China 女套衫 翻单22</t>
  </si>
  <si>
    <t>白色缎带洗标CLBCGEN003*6页-60*25mm（加页码）</t>
  </si>
  <si>
    <t>RBSKJSD00214
工厂：婉垚</t>
  </si>
  <si>
    <t>7120-693-712/800
Made in China 女套衫 翻单24</t>
  </si>
  <si>
    <t>RBSKJSD00249</t>
  </si>
  <si>
    <t>新版RFID手持枪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</si>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</sst>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D3" sqref="D3:D8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3.0818181818182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9.54545454545454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49">
        <v>45973</v>
      </c>
      <c r="B3" s="16" t="s">
        <v>9</v>
      </c>
      <c r="C3" s="30" t="s">
        <v>10</v>
      </c>
      <c r="D3" s="16" t="s">
        <v>11</v>
      </c>
      <c r="E3" s="29" t="s">
        <v>12</v>
      </c>
      <c r="F3" s="45">
        <f>21557+6776+20</f>
        <v>28353</v>
      </c>
      <c r="G3" s="20">
        <v>0.26</v>
      </c>
      <c r="H3" s="27">
        <f t="shared" ref="H3:H8" si="0">F3*G3</f>
        <v>7371.78</v>
      </c>
    </row>
    <row r="4" spans="1:8">
      <c r="A4" s="25"/>
      <c r="B4" s="14"/>
      <c r="C4" s="47"/>
      <c r="D4" s="16"/>
      <c r="E4" s="29" t="s">
        <v>13</v>
      </c>
      <c r="F4" s="45">
        <v>1694</v>
      </c>
      <c r="G4" s="14">
        <v>0.24</v>
      </c>
      <c r="H4" s="27">
        <f t="shared" si="0"/>
        <v>406.56</v>
      </c>
    </row>
    <row r="5" spans="1:8">
      <c r="A5" s="25"/>
      <c r="B5" s="14"/>
      <c r="C5" s="47"/>
      <c r="D5" s="16"/>
      <c r="E5" s="14" t="s">
        <v>14</v>
      </c>
      <c r="F5" s="45">
        <f>21557+6776+20</f>
        <v>28353</v>
      </c>
      <c r="G5" s="14">
        <v>0.09</v>
      </c>
      <c r="H5" s="27">
        <f t="shared" si="0"/>
        <v>2551.77</v>
      </c>
    </row>
    <row r="6" spans="1:8">
      <c r="A6" s="44">
        <v>45972</v>
      </c>
      <c r="B6" s="14"/>
      <c r="C6" s="47"/>
      <c r="D6" s="16"/>
      <c r="E6" s="14" t="s">
        <v>15</v>
      </c>
      <c r="F6" s="45">
        <f>21557+6776+20</f>
        <v>28353</v>
      </c>
      <c r="G6" s="14">
        <v>0.12</v>
      </c>
      <c r="H6" s="27">
        <f t="shared" si="0"/>
        <v>3402.36</v>
      </c>
    </row>
    <row r="7" spans="1:8">
      <c r="A7" s="44">
        <v>45977</v>
      </c>
      <c r="B7" s="14"/>
      <c r="C7" s="47"/>
      <c r="D7" s="16"/>
      <c r="E7" s="14" t="s">
        <v>16</v>
      </c>
      <c r="F7" s="14">
        <f>28353*4</f>
        <v>113412</v>
      </c>
      <c r="G7" s="14">
        <v>0.042</v>
      </c>
      <c r="H7" s="27">
        <f t="shared" si="0"/>
        <v>4763.304</v>
      </c>
    </row>
    <row r="8" spans="1:8">
      <c r="A8" s="44">
        <v>45971</v>
      </c>
      <c r="B8" s="14"/>
      <c r="C8" s="47"/>
      <c r="D8" s="16"/>
      <c r="E8" s="16" t="s">
        <v>17</v>
      </c>
      <c r="F8" s="45">
        <f>21557+6776+20</f>
        <v>28353</v>
      </c>
      <c r="G8" s="14">
        <v>0.57</v>
      </c>
      <c r="H8" s="27">
        <f t="shared" si="0"/>
        <v>16161.21</v>
      </c>
    </row>
    <row r="9" spans="1:8">
      <c r="H9" s="48">
        <f>SUM(H3:H8)</f>
        <v>34656.984</v>
      </c>
    </row>
  </sheetData>
  <autoFilter xmlns:etc="http://www.wps.cn/officeDocument/2017/etCustomData" ref="A1:H9" etc:filterBottomFollowUsedRange="0">
    <extLst/>
  </autoFilter>
  <mergeCells count="5">
    <mergeCell ref="A1:H1"/>
    <mergeCell ref="A3:A5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5" zoomScaleNormal="115" zoomScaleSheetLayoutView="130" workbookViewId="0">
      <selection activeCell="D16" sqref="D16:D21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6.9545454545455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44">
        <v>45973</v>
      </c>
      <c r="B3" s="16" t="s">
        <v>18</v>
      </c>
      <c r="C3" s="30" t="s">
        <v>19</v>
      </c>
      <c r="D3" s="16" t="s">
        <v>20</v>
      </c>
      <c r="E3" s="16" t="s">
        <v>12</v>
      </c>
      <c r="F3" s="14">
        <v>29923</v>
      </c>
      <c r="G3" s="14">
        <v>0.26</v>
      </c>
      <c r="H3" s="27">
        <f t="shared" ref="H3:H22" si="0">F3*G3</f>
        <v>7779.98</v>
      </c>
    </row>
    <row r="4" spans="1:8">
      <c r="A4" s="44"/>
      <c r="B4" s="14"/>
      <c r="C4" s="47"/>
      <c r="D4" s="16"/>
      <c r="E4" s="16" t="s">
        <v>13</v>
      </c>
      <c r="F4" s="14">
        <v>1748</v>
      </c>
      <c r="G4" s="14">
        <v>0.24</v>
      </c>
      <c r="H4" s="27">
        <f t="shared" si="0"/>
        <v>419.52</v>
      </c>
    </row>
    <row r="5" spans="1:8">
      <c r="A5" s="44"/>
      <c r="B5" s="14"/>
      <c r="C5" s="47"/>
      <c r="D5" s="16"/>
      <c r="E5" s="14" t="s">
        <v>14</v>
      </c>
      <c r="F5" s="14">
        <v>29923</v>
      </c>
      <c r="G5" s="14">
        <v>0.09</v>
      </c>
      <c r="H5" s="27">
        <f t="shared" si="0"/>
        <v>2693.07</v>
      </c>
    </row>
    <row r="6" spans="1:8">
      <c r="A6" s="25">
        <v>45972</v>
      </c>
      <c r="B6" s="14"/>
      <c r="C6" s="47"/>
      <c r="D6" s="16"/>
      <c r="E6" s="14" t="s">
        <v>15</v>
      </c>
      <c r="F6" s="14">
        <v>29923</v>
      </c>
      <c r="G6" s="14">
        <v>0.12</v>
      </c>
      <c r="H6" s="27">
        <f t="shared" si="0"/>
        <v>3590.76</v>
      </c>
    </row>
    <row r="7" spans="1:8">
      <c r="A7" s="44">
        <v>45981</v>
      </c>
      <c r="B7" s="14"/>
      <c r="C7" s="47"/>
      <c r="D7" s="16"/>
      <c r="E7" s="14" t="s">
        <v>16</v>
      </c>
      <c r="F7" s="14">
        <f>29923*4</f>
        <v>119692</v>
      </c>
      <c r="G7" s="14">
        <v>0.042</v>
      </c>
      <c r="H7" s="27">
        <f t="shared" si="0"/>
        <v>5027.064</v>
      </c>
    </row>
    <row r="8" spans="1:8">
      <c r="A8" s="25">
        <v>45971</v>
      </c>
      <c r="B8" s="14"/>
      <c r="C8" s="47"/>
      <c r="D8" s="16"/>
      <c r="E8" s="14" t="s">
        <v>21</v>
      </c>
      <c r="F8" s="14">
        <v>29923</v>
      </c>
      <c r="G8" s="14">
        <v>0.03</v>
      </c>
      <c r="H8" s="27">
        <f t="shared" si="0"/>
        <v>897.69</v>
      </c>
    </row>
    <row r="9" spans="1:8">
      <c r="A9" s="26"/>
      <c r="B9" s="14"/>
      <c r="C9" s="47"/>
      <c r="D9" s="16"/>
      <c r="E9" s="16" t="s">
        <v>17</v>
      </c>
      <c r="F9" s="14">
        <v>29923</v>
      </c>
      <c r="G9" s="14">
        <v>0.57</v>
      </c>
      <c r="H9" s="27">
        <f t="shared" si="0"/>
        <v>17056.11</v>
      </c>
    </row>
    <row r="10" spans="1:8">
      <c r="A10" s="44">
        <v>45973</v>
      </c>
      <c r="B10" s="16" t="s">
        <v>22</v>
      </c>
      <c r="C10" s="30" t="s">
        <v>23</v>
      </c>
      <c r="D10" s="16" t="s">
        <v>24</v>
      </c>
      <c r="E10" s="16" t="s">
        <v>12</v>
      </c>
      <c r="F10" s="14">
        <v>47248</v>
      </c>
      <c r="G10" s="14">
        <v>0.26</v>
      </c>
      <c r="H10" s="27">
        <f t="shared" si="0"/>
        <v>12284.48</v>
      </c>
    </row>
    <row r="11" spans="1:8">
      <c r="A11" s="44"/>
      <c r="B11" s="14"/>
      <c r="C11" s="47"/>
      <c r="D11" s="16"/>
      <c r="E11" s="16" t="s">
        <v>13</v>
      </c>
      <c r="F11" s="14">
        <v>2936</v>
      </c>
      <c r="G11" s="14">
        <v>0.24</v>
      </c>
      <c r="H11" s="27">
        <f t="shared" si="0"/>
        <v>704.64</v>
      </c>
    </row>
    <row r="12" spans="1:8">
      <c r="A12" s="44"/>
      <c r="B12" s="14"/>
      <c r="C12" s="47"/>
      <c r="D12" s="16"/>
      <c r="E12" s="14" t="s">
        <v>14</v>
      </c>
      <c r="F12" s="14">
        <v>47248</v>
      </c>
      <c r="G12" s="14">
        <v>0.09</v>
      </c>
      <c r="H12" s="27">
        <f t="shared" si="0"/>
        <v>4252.32</v>
      </c>
    </row>
    <row r="13" spans="1:8">
      <c r="A13" s="25">
        <v>45972</v>
      </c>
      <c r="B13" s="14"/>
      <c r="C13" s="47"/>
      <c r="D13" s="16"/>
      <c r="E13" s="14" t="s">
        <v>15</v>
      </c>
      <c r="F13" s="14">
        <v>47248</v>
      </c>
      <c r="G13" s="14">
        <v>0.12</v>
      </c>
      <c r="H13" s="27">
        <f t="shared" si="0"/>
        <v>5669.76</v>
      </c>
    </row>
    <row r="14" spans="1:8">
      <c r="A14" s="44">
        <v>45981</v>
      </c>
      <c r="B14" s="14"/>
      <c r="C14" s="47"/>
      <c r="D14" s="16"/>
      <c r="E14" s="14" t="s">
        <v>16</v>
      </c>
      <c r="F14" s="14">
        <f>47248*4</f>
        <v>188992</v>
      </c>
      <c r="G14" s="14">
        <v>0.042</v>
      </c>
      <c r="H14" s="27">
        <f t="shared" si="0"/>
        <v>7937.664</v>
      </c>
    </row>
    <row r="15" spans="1:8">
      <c r="A15" s="44">
        <v>45971</v>
      </c>
      <c r="B15" s="14"/>
      <c r="C15" s="47"/>
      <c r="D15" s="16"/>
      <c r="E15" s="16" t="s">
        <v>17</v>
      </c>
      <c r="F15" s="14">
        <v>47248</v>
      </c>
      <c r="G15" s="14">
        <v>0.57</v>
      </c>
      <c r="H15" s="27">
        <f t="shared" si="0"/>
        <v>26931.36</v>
      </c>
    </row>
    <row r="16" spans="1:8">
      <c r="A16" s="44">
        <v>45973</v>
      </c>
      <c r="B16" s="16" t="s">
        <v>25</v>
      </c>
      <c r="C16" s="30" t="s">
        <v>26</v>
      </c>
      <c r="D16" s="16" t="s">
        <v>27</v>
      </c>
      <c r="E16" s="29" t="s">
        <v>12</v>
      </c>
      <c r="F16" s="45">
        <v>27298</v>
      </c>
      <c r="G16" s="14">
        <v>0.26</v>
      </c>
      <c r="H16" s="27">
        <f t="shared" si="0"/>
        <v>7097.48</v>
      </c>
    </row>
    <row r="17" spans="1:8">
      <c r="A17" s="44"/>
      <c r="B17" s="14"/>
      <c r="C17" s="47"/>
      <c r="D17" s="16"/>
      <c r="E17" s="14" t="s">
        <v>14</v>
      </c>
      <c r="F17" s="45">
        <v>27298</v>
      </c>
      <c r="G17" s="14">
        <v>0.09</v>
      </c>
      <c r="H17" s="27">
        <f t="shared" si="0"/>
        <v>2456.82</v>
      </c>
    </row>
    <row r="18" spans="1:8">
      <c r="A18" s="44"/>
      <c r="B18" s="14"/>
      <c r="C18" s="47"/>
      <c r="D18" s="16"/>
      <c r="E18" s="16" t="s">
        <v>13</v>
      </c>
      <c r="F18" s="14">
        <v>1780</v>
      </c>
      <c r="G18" s="14">
        <v>0.24</v>
      </c>
      <c r="H18" s="27">
        <f t="shared" si="0"/>
        <v>427.2</v>
      </c>
    </row>
    <row r="19" spans="1:8">
      <c r="A19" s="25">
        <v>45972</v>
      </c>
      <c r="B19" s="14"/>
      <c r="C19" s="47"/>
      <c r="D19" s="16"/>
      <c r="E19" s="14" t="s">
        <v>15</v>
      </c>
      <c r="F19" s="45">
        <v>27298</v>
      </c>
      <c r="G19" s="14">
        <v>0.12</v>
      </c>
      <c r="H19" s="27">
        <f t="shared" si="0"/>
        <v>3275.76</v>
      </c>
    </row>
    <row r="20" spans="1:8">
      <c r="A20" s="25">
        <v>45980</v>
      </c>
      <c r="B20" s="14"/>
      <c r="C20" s="47"/>
      <c r="D20" s="16"/>
      <c r="E20" s="14" t="s">
        <v>16</v>
      </c>
      <c r="F20" s="45">
        <f>27298*4</f>
        <v>109192</v>
      </c>
      <c r="G20" s="14">
        <v>0.042</v>
      </c>
      <c r="H20" s="27">
        <f t="shared" si="0"/>
        <v>4586.064</v>
      </c>
    </row>
    <row r="21" spans="1:8">
      <c r="A21" s="44">
        <v>45971</v>
      </c>
      <c r="B21" s="14"/>
      <c r="C21" s="47"/>
      <c r="D21" s="16"/>
      <c r="E21" s="16" t="s">
        <v>17</v>
      </c>
      <c r="F21" s="45">
        <v>27298</v>
      </c>
      <c r="G21" s="14">
        <v>0.57</v>
      </c>
      <c r="H21" s="27">
        <f t="shared" si="0"/>
        <v>15559.86</v>
      </c>
    </row>
    <row r="22" ht="28" spans="1:8">
      <c r="A22" s="24">
        <v>45972</v>
      </c>
      <c r="B22" s="16">
        <v>40462</v>
      </c>
      <c r="C22" s="30" t="s">
        <v>28</v>
      </c>
      <c r="D22" s="16" t="s">
        <v>29</v>
      </c>
      <c r="E22" s="14" t="s">
        <v>30</v>
      </c>
      <c r="F22" s="14">
        <v>400</v>
      </c>
      <c r="G22" s="14">
        <v>0.042</v>
      </c>
      <c r="H22" s="27">
        <f t="shared" si="0"/>
        <v>16.8</v>
      </c>
    </row>
    <row r="23" spans="1:8">
      <c r="H23" s="48">
        <f>SUM(H3:H22)</f>
        <v>128664.402</v>
      </c>
    </row>
  </sheetData>
  <autoFilter xmlns:etc="http://www.wps.cn/officeDocument/2017/etCustomData" ref="A1:H23" etc:filterBottomFollowUsedRange="0">
    <extLst/>
  </autoFilter>
  <mergeCells count="14">
    <mergeCell ref="A1:H1"/>
    <mergeCell ref="A3:A5"/>
    <mergeCell ref="A8:A9"/>
    <mergeCell ref="A10:A12"/>
    <mergeCell ref="A16:A18"/>
    <mergeCell ref="B3:B9"/>
    <mergeCell ref="B10:B15"/>
    <mergeCell ref="B16:B21"/>
    <mergeCell ref="C3:C9"/>
    <mergeCell ref="C10:C15"/>
    <mergeCell ref="C16:C21"/>
    <mergeCell ref="D3:D9"/>
    <mergeCell ref="D10:D15"/>
    <mergeCell ref="D16:D2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D3" sqref="D3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1" customWidth="1"/>
    <col min="3" max="3" width="15" style="1" customWidth="1"/>
    <col min="4" max="4" width="23.3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ht="42" spans="1:8">
      <c r="A3" s="44">
        <v>45978</v>
      </c>
      <c r="B3" s="16">
        <v>92312</v>
      </c>
      <c r="C3" s="30" t="s">
        <v>31</v>
      </c>
      <c r="D3" s="16" t="s">
        <v>32</v>
      </c>
      <c r="E3" s="16" t="s">
        <v>17</v>
      </c>
      <c r="F3" s="45">
        <v>10000</v>
      </c>
      <c r="G3" s="14">
        <v>0.57</v>
      </c>
      <c r="H3" s="17">
        <f>F3*G3</f>
        <v>5700</v>
      </c>
    </row>
    <row r="4" spans="1:8">
      <c r="H4" s="46">
        <f>H3</f>
        <v>5700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115" zoomScaleNormal="115" zoomScaleSheetLayoutView="130" workbookViewId="0">
      <selection activeCell="E26" sqref="E26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3.3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2.3636363636364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45977</v>
      </c>
      <c r="B3" s="14" t="s">
        <v>33</v>
      </c>
      <c r="C3" s="15" t="s">
        <v>34</v>
      </c>
      <c r="D3" s="16" t="s">
        <v>35</v>
      </c>
      <c r="E3" s="16" t="s">
        <v>36</v>
      </c>
      <c r="F3" s="14">
        <v>2000</v>
      </c>
      <c r="G3" s="14">
        <v>0.4</v>
      </c>
      <c r="H3" s="17">
        <f t="shared" ref="H3:H14" si="0">F3*G3</f>
        <v>800</v>
      </c>
    </row>
    <row r="4" spans="1:8">
      <c r="A4" s="18">
        <v>45944</v>
      </c>
      <c r="B4" s="16" t="s">
        <v>37</v>
      </c>
      <c r="C4" s="19" t="s">
        <v>38</v>
      </c>
      <c r="D4" s="16" t="s">
        <v>39</v>
      </c>
      <c r="E4" s="16" t="s">
        <v>12</v>
      </c>
      <c r="F4" s="14">
        <v>20998</v>
      </c>
      <c r="G4" s="20">
        <v>0.26</v>
      </c>
      <c r="H4" s="21">
        <f t="shared" si="0"/>
        <v>5459.48</v>
      </c>
    </row>
    <row r="5" spans="1:8">
      <c r="A5" s="22"/>
      <c r="B5" s="14"/>
      <c r="C5" s="15"/>
      <c r="D5" s="16"/>
      <c r="E5" s="14" t="s">
        <v>14</v>
      </c>
      <c r="F5" s="14">
        <v>20998</v>
      </c>
      <c r="G5" s="14">
        <v>0.09</v>
      </c>
      <c r="H5" s="21">
        <f t="shared" si="0"/>
        <v>1889.82</v>
      </c>
    </row>
    <row r="6" spans="1:8">
      <c r="A6" s="22"/>
      <c r="B6" s="14"/>
      <c r="C6" s="15"/>
      <c r="D6" s="16"/>
      <c r="E6" s="14" t="s">
        <v>15</v>
      </c>
      <c r="F6" s="14">
        <v>20998</v>
      </c>
      <c r="G6" s="14">
        <v>0.12</v>
      </c>
      <c r="H6" s="21">
        <f t="shared" si="0"/>
        <v>2519.76</v>
      </c>
    </row>
    <row r="7" spans="1:8">
      <c r="A7" s="22"/>
      <c r="B7" s="14"/>
      <c r="C7" s="15"/>
      <c r="D7" s="16"/>
      <c r="E7" s="14" t="s">
        <v>40</v>
      </c>
      <c r="F7" s="14">
        <f>20998*6</f>
        <v>125988</v>
      </c>
      <c r="G7" s="14">
        <f>0.042</f>
        <v>0.042</v>
      </c>
      <c r="H7" s="21">
        <f t="shared" si="0"/>
        <v>5291.496</v>
      </c>
    </row>
    <row r="8" spans="1:8">
      <c r="A8" s="23"/>
      <c r="B8" s="14"/>
      <c r="C8" s="15"/>
      <c r="D8" s="16"/>
      <c r="E8" s="16" t="s">
        <v>17</v>
      </c>
      <c r="F8" s="14">
        <v>20998</v>
      </c>
      <c r="G8" s="14">
        <v>0.57</v>
      </c>
      <c r="H8" s="21">
        <f t="shared" si="0"/>
        <v>11968.86</v>
      </c>
    </row>
    <row r="9" spans="1:8">
      <c r="A9" s="24">
        <v>45947</v>
      </c>
      <c r="B9" s="16">
        <v>91100</v>
      </c>
      <c r="C9" s="19" t="s">
        <v>41</v>
      </c>
      <c r="D9" s="16" t="s">
        <v>42</v>
      </c>
      <c r="E9" s="16" t="s">
        <v>12</v>
      </c>
      <c r="F9" s="14">
        <v>33594</v>
      </c>
      <c r="G9" s="20">
        <v>0.26</v>
      </c>
      <c r="H9" s="21">
        <f t="shared" si="0"/>
        <v>8734.44</v>
      </c>
    </row>
    <row r="10" spans="1:8">
      <c r="A10" s="24"/>
      <c r="B10" s="14"/>
      <c r="C10" s="15"/>
      <c r="D10" s="16"/>
      <c r="E10" s="14" t="s">
        <v>14</v>
      </c>
      <c r="F10" s="14">
        <v>33594</v>
      </c>
      <c r="G10" s="14">
        <v>0.09</v>
      </c>
      <c r="H10" s="21">
        <f t="shared" si="0"/>
        <v>3023.46</v>
      </c>
    </row>
    <row r="11" spans="1:8">
      <c r="A11" s="25">
        <v>45943</v>
      </c>
      <c r="B11" s="14"/>
      <c r="C11" s="15"/>
      <c r="D11" s="16"/>
      <c r="E11" s="14" t="s">
        <v>15</v>
      </c>
      <c r="F11" s="14">
        <v>33594</v>
      </c>
      <c r="G11" s="14">
        <v>0.12</v>
      </c>
      <c r="H11" s="21">
        <f t="shared" si="0"/>
        <v>4031.28</v>
      </c>
    </row>
    <row r="12" spans="1:8">
      <c r="A12" s="25"/>
      <c r="B12" s="14"/>
      <c r="C12" s="15"/>
      <c r="D12" s="16"/>
      <c r="E12" s="14" t="s">
        <v>40</v>
      </c>
      <c r="F12" s="14">
        <f>33594*6</f>
        <v>201564</v>
      </c>
      <c r="G12" s="14">
        <f>0.042</f>
        <v>0.042</v>
      </c>
      <c r="H12" s="21">
        <f t="shared" si="0"/>
        <v>8465.688</v>
      </c>
    </row>
    <row r="13" spans="1:8">
      <c r="A13" s="26"/>
      <c r="B13" s="14"/>
      <c r="C13" s="15"/>
      <c r="D13" s="16"/>
      <c r="E13" s="16" t="s">
        <v>17</v>
      </c>
      <c r="F13" s="14">
        <v>33594</v>
      </c>
      <c r="G13" s="14">
        <v>0.57</v>
      </c>
      <c r="H13" s="27">
        <f t="shared" si="0"/>
        <v>19148.58</v>
      </c>
    </row>
    <row r="14" spans="1:8">
      <c r="A14" s="28">
        <v>45992</v>
      </c>
      <c r="B14" s="29" t="s">
        <v>33</v>
      </c>
      <c r="C14" s="30" t="s">
        <v>43</v>
      </c>
      <c r="D14" s="31" t="s">
        <v>33</v>
      </c>
      <c r="E14" s="32" t="s">
        <v>44</v>
      </c>
      <c r="F14" s="32">
        <v>1</v>
      </c>
      <c r="G14" s="32">
        <v>7000</v>
      </c>
      <c r="H14" s="32">
        <f t="shared" si="0"/>
        <v>7000</v>
      </c>
    </row>
    <row r="15" spans="1:8">
      <c r="H15" s="33">
        <f>SUM(H3:H14)</f>
        <v>78332.864</v>
      </c>
    </row>
    <row r="20" ht="28.5" spans="1:10">
      <c r="A20" s="34" t="s">
        <v>45</v>
      </c>
      <c r="B20" s="34"/>
      <c r="C20" s="34"/>
      <c r="D20" s="34"/>
      <c r="E20" s="34"/>
      <c r="F20" s="34"/>
      <c r="G20" s="34"/>
      <c r="H20" s="34"/>
      <c r="I20" s="34"/>
      <c r="J20" s="34"/>
    </row>
    <row r="21" ht="29" spans="1:10">
      <c r="A21" s="35" t="s">
        <v>46</v>
      </c>
      <c r="B21" s="35" t="s">
        <v>47</v>
      </c>
      <c r="C21" s="35" t="s">
        <v>48</v>
      </c>
      <c r="D21" s="36" t="s">
        <v>49</v>
      </c>
      <c r="E21" s="35" t="s">
        <v>50</v>
      </c>
      <c r="F21" s="37" t="s">
        <v>51</v>
      </c>
      <c r="G21" s="35" t="s">
        <v>52</v>
      </c>
      <c r="H21" s="35" t="s">
        <v>53</v>
      </c>
      <c r="I21" s="36" t="s">
        <v>54</v>
      </c>
      <c r="J21" s="35" t="s">
        <v>55</v>
      </c>
    </row>
    <row r="22" ht="43" spans="1:10">
      <c r="A22" s="35"/>
      <c r="B22" s="35"/>
      <c r="C22" s="35"/>
      <c r="D22" s="38" t="s">
        <v>56</v>
      </c>
      <c r="E22" s="35"/>
      <c r="F22" s="39" t="s">
        <v>57</v>
      </c>
      <c r="G22" s="35"/>
      <c r="H22" s="35"/>
      <c r="I22" s="40" t="s">
        <v>58</v>
      </c>
      <c r="J22" s="35"/>
    </row>
    <row r="23" ht="28" spans="1:10">
      <c r="A23" s="41">
        <v>1</v>
      </c>
      <c r="B23" s="42">
        <v>46014</v>
      </c>
      <c r="C23" s="35" t="s">
        <v>59</v>
      </c>
      <c r="D23" s="35" t="s">
        <v>60</v>
      </c>
      <c r="E23" s="35" t="s">
        <v>61</v>
      </c>
      <c r="F23" s="35" t="s">
        <v>61</v>
      </c>
      <c r="G23" s="35" t="s">
        <v>61</v>
      </c>
      <c r="H23" s="35" t="s">
        <v>61</v>
      </c>
      <c r="I23" s="43">
        <v>78332.864</v>
      </c>
      <c r="J23" s="35"/>
    </row>
  </sheetData>
  <autoFilter xmlns:etc="http://www.wps.cn/officeDocument/2017/etCustomData" ref="A1:H4" etc:filterBottomFollowUsedRange="0">
    <extLst/>
  </autoFilter>
  <mergeCells count="18">
    <mergeCell ref="A1:H1"/>
    <mergeCell ref="A20:J20"/>
    <mergeCell ref="A4:A8"/>
    <mergeCell ref="A9:A10"/>
    <mergeCell ref="A11:A13"/>
    <mergeCell ref="A21:A22"/>
    <mergeCell ref="B4:B8"/>
    <mergeCell ref="B9:B13"/>
    <mergeCell ref="B21:B22"/>
    <mergeCell ref="C4:C8"/>
    <mergeCell ref="C9:C13"/>
    <mergeCell ref="C21:C22"/>
    <mergeCell ref="D4:D8"/>
    <mergeCell ref="D9:D13"/>
    <mergeCell ref="E21:E22"/>
    <mergeCell ref="G21:G22"/>
    <mergeCell ref="H21:H22"/>
    <mergeCell ref="J21:J22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大正</vt:lpstr>
      <vt:lpstr>圣琪</vt:lpstr>
      <vt:lpstr>正信</vt:lpstr>
      <vt:lpstr>吉胜达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2025-12-23T05:57:33Z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