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-人民币" sheetId="26" r:id="rId1"/>
    <sheet name="国外-美金" sheetId="23" r:id="rId2"/>
  </sheets>
  <definedNames>
    <definedName name="_xlnm._FilterDatabase" localSheetId="0" hidden="1">'国内-人民币'!$A$1:$I$15</definedName>
    <definedName name="_xlnm._FilterDatabase" localSheetId="1" hidden="1">'国外-美金'!$A$1:$I$9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<sst xmlns="http://schemas.openxmlformats.org/spreadsheetml/2006/main" count="77" uniqueCount="63">
  <si>
    <r>
      <rPr>
        <sz val="11"/>
        <color theme="1"/>
        <rFont val="宋体"/>
        <charset val="134"/>
      </rPr>
      <t>迪尚</t>
    </r>
    <r>
      <rPr>
        <sz val="11"/>
        <color theme="1"/>
        <rFont val="Arial"/>
        <charset val="134"/>
      </rPr>
      <t>2025</t>
    </r>
    <r>
      <rPr>
        <sz val="11"/>
        <color theme="1"/>
        <rFont val="宋体"/>
        <charset val="134"/>
      </rPr>
      <t>对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账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单</t>
    </r>
    <r>
      <rPr>
        <sz val="11"/>
        <color theme="1"/>
        <rFont val="Arial"/>
        <charset val="134"/>
      </rPr>
      <t>-Recall</t>
    </r>
  </si>
  <si>
    <t>下单时间</t>
  </si>
  <si>
    <t>客户联系人</t>
  </si>
  <si>
    <r>
      <rPr>
        <sz val="11"/>
        <rFont val="Arial"/>
        <charset val="134"/>
      </rPr>
      <t>PO</t>
    </r>
    <r>
      <rPr>
        <sz val="11"/>
        <rFont val="宋体"/>
        <charset val="134"/>
      </rPr>
      <t>号</t>
    </r>
  </si>
  <si>
    <t>睿颢合同号</t>
  </si>
  <si>
    <t>款号</t>
  </si>
  <si>
    <t>品名</t>
  </si>
  <si>
    <r>
      <rPr>
        <sz val="11"/>
        <rFont val="宋体"/>
        <charset val="134"/>
      </rPr>
      <t>数量</t>
    </r>
    <r>
      <rPr>
        <sz val="11"/>
        <rFont val="Arial"/>
        <charset val="134"/>
      </rPr>
      <t>(</t>
    </r>
    <r>
      <rPr>
        <sz val="11"/>
        <rFont val="宋体"/>
        <charset val="134"/>
      </rPr>
      <t>片）</t>
    </r>
  </si>
  <si>
    <t>单价</t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</si>
  <si>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(RMB)</t>
    </r>
  </si>
  <si>
    <t>Lisa</t>
  </si>
  <si>
    <t>RBSKDS0074</t>
  </si>
  <si>
    <t>ANTARTIC 1168-777-401
CHINA 男上装</t>
  </si>
  <si>
    <t>白色RFID织标WLBCRFI013-65*20mm（+4%）</t>
  </si>
  <si>
    <t>白色RFID织标WLBCRFI013-65*20mm-免费损耗1%</t>
  </si>
  <si>
    <t>白色RFID织标WLBCRFI013-65*20mm-大货样</t>
  </si>
  <si>
    <t>白色挂耳LPBCGEN001-8*26mm</t>
  </si>
  <si>
    <t>白色缎带洗标CLBCGEN003*4页-60*25mm（加页码）</t>
  </si>
  <si>
    <t>黑色 吊绳 MRBCGEN004-320*1.5mm</t>
  </si>
  <si>
    <t>白色吊牌HPBCRFI001-60*95mm-RFID LOGO</t>
  </si>
  <si>
    <t>RBSKDS0076</t>
  </si>
  <si>
    <t>ANTARTIC 1168-777-401
CHINA 男上装 补单</t>
  </si>
  <si>
    <t>部分美金转人民币开票</t>
  </si>
  <si>
    <t>发  票  通  知  单</t>
  </si>
  <si>
    <t>编号
（发票张数）</t>
  </si>
  <si>
    <t>申请日期</t>
  </si>
  <si>
    <t>客户</t>
  </si>
  <si>
    <t>开票抬头
（请填写全名）</t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</si>
  <si>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
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</si>
  <si>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
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</si>
  <si>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</si>
  <si>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</si>
  <si>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</si>
  <si>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</si>
  <si>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迪尚</t>
  </si>
  <si>
    <t>山东迪尚轻纺科技产业有限公司</t>
  </si>
  <si>
    <t>主标</t>
  </si>
  <si>
    <t>6.5*2cm</t>
  </si>
  <si>
    <t>个</t>
  </si>
  <si>
    <t>MOZ310125BERS20Y-Z</t>
  </si>
  <si>
    <t>洗标</t>
  </si>
  <si>
    <t>6*2.5cm</t>
  </si>
  <si>
    <t>吊牌</t>
  </si>
  <si>
    <t>6*9.5cm</t>
  </si>
  <si>
    <r>
      <rPr>
        <b/>
        <sz val="16"/>
        <color theme="1"/>
        <rFont val="宋体"/>
        <charset val="134"/>
      </rPr>
      <t>迪尚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</si>
  <si>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</si>
  <si>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</si>
  <si>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</si>
  <si>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</si>
  <si>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</si>
  <si>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</si>
  <si>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</si>
  <si>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</si>
  <si>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42549
43099
43100</t>
  </si>
  <si>
    <t>RBSKDS0069</t>
  </si>
  <si>
    <t>TOPITO 1213-758-800
CAMBODIA 女上衣</t>
  </si>
  <si>
    <t>RBSKDS0077</t>
  </si>
  <si>
    <t>TOPITO 1213-758-800
CAMBODIA 女上衣 补单</t>
  </si>
  <si>
    <t>黑色织标WLBCRFI006-51*51mm-RFID</t>
  </si>
  <si>
    <t>黑色织标WLBCRFI006-51*51mm-免费损耗1%</t>
  </si>
  <si>
    <t>转人民币单价</t>
  </si>
  <si>
    <t>黑色缎带洗标CLBCGEN004*4页-60*25mm</t>
  </si>
  <si>
    <t>75.31美金转人民币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</si>
</sst>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.00_ 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22"/>
      <color theme="1"/>
      <name val="Calibri"/>
      <charset val="134"/>
    </font>
    <font>
      <sz val="11"/>
      <name val="Calibri"/>
      <charset val="134"/>
    </font>
    <font>
      <sz val="11"/>
      <name val="宋体"/>
      <charset val="134"/>
      <scheme val="maj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9" fontId="0" fillId="0" borderId="0" xfId="0" applyNumberFormat="1" applyFill="1" applyAlignment="1">
      <alignment vertical="center"/>
    </xf>
    <xf numFmtId="180" fontId="0" fillId="0" borderId="0" xfId="0" applyNumberFormat="1" applyFill="1">
      <alignment vertical="center"/>
    </xf>
    <xf numFmtId="0" fontId="6" fillId="0" borderId="0" xfId="0" applyFont="1" applyFill="1" applyAlignment="1">
      <alignment horizontal="center" vertical="center"/>
    </xf>
    <xf numFmtId="180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 wrapText="1"/>
    </xf>
    <xf numFmtId="8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D9D9D9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zoomScale="85" zoomScaleNormal="85" topLeftCell="A2" workbookViewId="0">
      <selection activeCell="C16" sqref="C16"/>
    </sheetView>
  </sheetViews>
  <sheetFormatPr defaultColWidth="24.7272727272727" defaultRowHeight="27" customHeight="1"/>
  <cols>
    <col min="1" max="1" width="16.5727272727273" style="25" customWidth="1"/>
    <col min="2" max="2" width="15.5" style="25" customWidth="1"/>
    <col min="3" max="3" width="23.5272727272727" style="25" customWidth="1"/>
    <col min="4" max="4" width="25.3454545454545" style="25" customWidth="1"/>
    <col min="5" max="5" width="36.3636363636364" style="25" customWidth="1"/>
    <col min="6" max="6" width="52.8272727272727" style="25" customWidth="1"/>
    <col min="7" max="7" width="15.9363636363636" style="25" customWidth="1"/>
    <col min="8" max="8" width="23.2090909090909" style="25" customWidth="1"/>
    <col min="9" max="9" width="16.6727272727273" style="25" customWidth="1"/>
    <col min="10" max="14" width="24.7272727272727" style="2" customWidth="1"/>
    <col min="15" max="16384" width="24.7272727272727" style="2"/>
  </cols>
  <sheetData>
    <row r="1" ht="44" customHeight="1" spans="1:9">
      <c r="A1" s="26" t="s">
        <v>0</v>
      </c>
      <c r="B1" s="27"/>
      <c r="C1" s="27"/>
      <c r="D1" s="27"/>
      <c r="E1" s="27"/>
      <c r="F1" s="27"/>
      <c r="G1" s="27"/>
      <c r="H1" s="27"/>
      <c r="I1" s="27"/>
    </row>
    <row r="2" ht="51" customHeight="1" spans="1:9">
      <c r="A2" s="28" t="s">
        <v>1</v>
      </c>
      <c r="B2" s="28" t="s">
        <v>2</v>
      </c>
      <c r="C2" s="29" t="s">
        <v>3</v>
      </c>
      <c r="D2" s="28" t="s">
        <v>4</v>
      </c>
      <c r="E2" s="28" t="s">
        <v>5</v>
      </c>
      <c r="F2" s="30" t="s">
        <v>6</v>
      </c>
      <c r="G2" s="31" t="s">
        <v>7</v>
      </c>
      <c r="H2" s="32" t="s">
        <v>8</v>
      </c>
      <c r="I2" s="33" t="s">
        <v>9</v>
      </c>
    </row>
    <row r="3" customHeight="1" spans="1:9">
      <c r="A3" s="12">
        <v>45986</v>
      </c>
      <c r="B3" s="13" t="s">
        <v>10</v>
      </c>
      <c r="C3" s="14">
        <v>43681</v>
      </c>
      <c r="D3" s="15" t="s">
        <v>11</v>
      </c>
      <c r="E3" s="16" t="s">
        <v>12</v>
      </c>
      <c r="F3" s="17" t="s">
        <v>13</v>
      </c>
      <c r="G3" s="13">
        <f>2400*1.04</f>
        <v>2496</v>
      </c>
      <c r="H3" s="18">
        <v>0.85</v>
      </c>
      <c r="I3" s="18">
        <f t="shared" ref="I3:I14" si="0">G3*H3</f>
        <v>2121.6</v>
      </c>
    </row>
    <row r="4" customHeight="1" spans="1:9">
      <c r="A4" s="12"/>
      <c r="B4" s="13"/>
      <c r="C4" s="14"/>
      <c r="D4" s="15"/>
      <c r="E4" s="16"/>
      <c r="F4" s="17" t="s">
        <v>14</v>
      </c>
      <c r="G4" s="13">
        <f>2400*0.01</f>
        <v>24</v>
      </c>
      <c r="H4" s="18">
        <v>0</v>
      </c>
      <c r="I4" s="18">
        <f t="shared" si="0"/>
        <v>0</v>
      </c>
    </row>
    <row r="5" customHeight="1" spans="1:9">
      <c r="A5" s="12"/>
      <c r="B5" s="13"/>
      <c r="C5" s="14"/>
      <c r="D5" s="15"/>
      <c r="E5" s="16"/>
      <c r="F5" s="17" t="s">
        <v>15</v>
      </c>
      <c r="G5" s="13">
        <f>5*5</f>
        <v>25</v>
      </c>
      <c r="H5" s="18">
        <v>0</v>
      </c>
      <c r="I5" s="18">
        <f t="shared" si="0"/>
        <v>0</v>
      </c>
    </row>
    <row r="6" customHeight="1" spans="1:9">
      <c r="A6" s="12"/>
      <c r="B6" s="13"/>
      <c r="C6" s="14"/>
      <c r="D6" s="15"/>
      <c r="E6" s="16"/>
      <c r="F6" s="17" t="s">
        <v>16</v>
      </c>
      <c r="G6" s="13">
        <v>2400</v>
      </c>
      <c r="H6" s="18">
        <v>0.035</v>
      </c>
      <c r="I6" s="18">
        <f t="shared" si="0"/>
        <v>84</v>
      </c>
    </row>
    <row r="7" customHeight="1" spans="1:9">
      <c r="A7" s="12"/>
      <c r="B7" s="13"/>
      <c r="C7" s="14"/>
      <c r="D7" s="15"/>
      <c r="E7" s="16"/>
      <c r="F7" s="13" t="s">
        <v>17</v>
      </c>
      <c r="G7" s="13">
        <f>2400*4</f>
        <v>9600</v>
      </c>
      <c r="H7" s="18">
        <v>0.042</v>
      </c>
      <c r="I7" s="18">
        <f t="shared" si="0"/>
        <v>403.2</v>
      </c>
    </row>
    <row r="8" customHeight="1" spans="1:9">
      <c r="A8" s="12"/>
      <c r="B8" s="13"/>
      <c r="C8" s="14"/>
      <c r="D8" s="15"/>
      <c r="E8" s="16"/>
      <c r="F8" s="13" t="s">
        <v>18</v>
      </c>
      <c r="G8" s="13">
        <v>2400</v>
      </c>
      <c r="H8" s="18">
        <v>0.11</v>
      </c>
      <c r="I8" s="18">
        <f t="shared" si="0"/>
        <v>264</v>
      </c>
    </row>
    <row r="9" customHeight="1" spans="1:9">
      <c r="A9" s="12"/>
      <c r="B9" s="13"/>
      <c r="C9" s="14"/>
      <c r="D9" s="15"/>
      <c r="E9" s="16"/>
      <c r="F9" s="17" t="s">
        <v>19</v>
      </c>
      <c r="G9" s="13">
        <v>2400</v>
      </c>
      <c r="H9" s="18">
        <v>0.25</v>
      </c>
      <c r="I9" s="17">
        <f t="shared" si="0"/>
        <v>600</v>
      </c>
    </row>
    <row r="10" customHeight="1" spans="1:9">
      <c r="A10" s="12">
        <v>45999</v>
      </c>
      <c r="B10" s="13" t="s">
        <v>10</v>
      </c>
      <c r="C10" s="14">
        <v>43681</v>
      </c>
      <c r="D10" s="15" t="s">
        <v>20</v>
      </c>
      <c r="E10" s="16" t="s">
        <v>21</v>
      </c>
      <c r="F10" s="13" t="s">
        <v>17</v>
      </c>
      <c r="G10" s="13">
        <f>115*4</f>
        <v>460</v>
      </c>
      <c r="H10" s="18">
        <v>0.042</v>
      </c>
      <c r="I10" s="18">
        <f t="shared" si="0"/>
        <v>19.32</v>
      </c>
    </row>
    <row r="11" customHeight="1" spans="1:9">
      <c r="A11" s="12"/>
      <c r="B11" s="13"/>
      <c r="C11" s="14"/>
      <c r="D11" s="15"/>
      <c r="E11" s="16"/>
      <c r="F11" s="13" t="s">
        <v>18</v>
      </c>
      <c r="G11" s="13">
        <v>115</v>
      </c>
      <c r="H11" s="18">
        <v>0.11</v>
      </c>
      <c r="I11" s="18">
        <f t="shared" si="0"/>
        <v>12.65</v>
      </c>
    </row>
    <row r="12" customHeight="1" spans="1:9">
      <c r="A12" s="12"/>
      <c r="B12" s="13"/>
      <c r="C12" s="14"/>
      <c r="D12" s="15"/>
      <c r="E12" s="16"/>
      <c r="F12" s="17" t="s">
        <v>19</v>
      </c>
      <c r="G12" s="13">
        <v>115</v>
      </c>
      <c r="H12" s="18">
        <v>0.25</v>
      </c>
      <c r="I12" s="17">
        <f t="shared" si="0"/>
        <v>28.75</v>
      </c>
    </row>
    <row r="13" customHeight="1" spans="1:9">
      <c r="I13" s="23">
        <f>SUM(I3:I12)</f>
        <v>3533.52</v>
      </c>
    </row>
    <row r="14" customHeight="1" spans="1:9">
      <c r="H14" s="25" t="s">
        <v>22</v>
      </c>
      <c r="I14" s="25">
        <v>601.11</v>
      </c>
    </row>
    <row r="15" customHeight="1" spans="1:9">
      <c r="I15" s="25">
        <f>I13+I14</f>
        <v>4134.63</v>
      </c>
    </row>
    <row r="18" customHeight="1" spans="1:10">
      <c r="A18" s="34" t="s">
        <v>23</v>
      </c>
      <c r="B18" s="34"/>
      <c r="C18" s="34"/>
      <c r="D18" s="34"/>
      <c r="E18" s="34"/>
      <c r="F18" s="34"/>
      <c r="G18" s="34"/>
      <c r="H18" s="34"/>
      <c r="I18" s="34"/>
      <c r="J18" s="34"/>
    </row>
    <row r="19" customHeight="1" spans="1:10">
      <c r="A19" s="35" t="s">
        <v>24</v>
      </c>
      <c r="B19" s="35" t="s">
        <v>25</v>
      </c>
      <c r="C19" s="35" t="s">
        <v>26</v>
      </c>
      <c r="D19" s="35" t="s">
        <v>27</v>
      </c>
      <c r="E19" s="35" t="s">
        <v>28</v>
      </c>
      <c r="F19" s="35" t="s">
        <v>29</v>
      </c>
      <c r="G19" s="35" t="s">
        <v>30</v>
      </c>
      <c r="H19" s="35" t="s">
        <v>31</v>
      </c>
      <c r="I19" s="35" t="s">
        <v>32</v>
      </c>
      <c r="J19" s="35" t="s">
        <v>33</v>
      </c>
    </row>
    <row r="20" customHeight="1" spans="1:10">
      <c r="A20" s="36">
        <v>1</v>
      </c>
      <c r="B20" s="37">
        <v>46016</v>
      </c>
      <c r="C20" s="30" t="s">
        <v>34</v>
      </c>
      <c r="D20" s="30" t="s">
        <v>35</v>
      </c>
      <c r="E20" s="28" t="s">
        <v>36</v>
      </c>
      <c r="F20" s="28" t="s">
        <v>37</v>
      </c>
      <c r="G20" s="30" t="s">
        <v>38</v>
      </c>
      <c r="H20" s="28">
        <v>2600</v>
      </c>
      <c r="I20" s="38">
        <v>4134.63</v>
      </c>
      <c r="J20" s="39" t="s">
        <v>39</v>
      </c>
    </row>
    <row r="21" customHeight="1" spans="1:10">
      <c r="A21" s="36"/>
      <c r="B21" s="37"/>
      <c r="C21" s="30"/>
      <c r="D21" s="30"/>
      <c r="E21" s="28" t="s">
        <v>40</v>
      </c>
      <c r="F21" s="28" t="s">
        <v>41</v>
      </c>
      <c r="G21" s="30" t="s">
        <v>38</v>
      </c>
      <c r="H21" s="28">
        <v>10055</v>
      </c>
      <c r="I21" s="38"/>
      <c r="J21" s="40"/>
    </row>
    <row r="22" customHeight="1" spans="1:10">
      <c r="A22" s="36"/>
      <c r="B22" s="37"/>
      <c r="C22" s="30"/>
      <c r="D22" s="30"/>
      <c r="E22" s="41" t="s">
        <v>42</v>
      </c>
      <c r="F22" s="28" t="s">
        <v>43</v>
      </c>
      <c r="G22" s="30" t="s">
        <v>38</v>
      </c>
      <c r="H22" s="28">
        <v>2512</v>
      </c>
      <c r="I22" s="38"/>
      <c r="J22" s="40"/>
    </row>
  </sheetData>
  <autoFilter xmlns:etc="http://www.wps.cn/officeDocument/2017/etCustomData" ref="A1:I15" etc:filterBottomFollowUsedRange="0">
    <extLst/>
  </autoFilter>
  <mergeCells count="18">
    <mergeCell ref="A1:I1"/>
    <mergeCell ref="A18:J18"/>
    <mergeCell ref="A3:A9"/>
    <mergeCell ref="A10:A12"/>
    <mergeCell ref="A20:A22"/>
    <mergeCell ref="B3:B9"/>
    <mergeCell ref="B10:B12"/>
    <mergeCell ref="B20:B22"/>
    <mergeCell ref="C3:C9"/>
    <mergeCell ref="C10:C12"/>
    <mergeCell ref="C20:C22"/>
    <mergeCell ref="D3:D9"/>
    <mergeCell ref="D10:D12"/>
    <mergeCell ref="D20:D22"/>
    <mergeCell ref="E3:E9"/>
    <mergeCell ref="E10:E12"/>
    <mergeCell ref="I20:I22"/>
    <mergeCell ref="J20:J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85" zoomScaleNormal="85" topLeftCell="D1" workbookViewId="0">
      <selection activeCell="K6" sqref="K6:K8"/>
    </sheetView>
  </sheetViews>
  <sheetFormatPr defaultColWidth="24.7272727272727" defaultRowHeight="27" customHeight="1"/>
  <cols>
    <col min="1" max="1" width="16.5727272727273" style="1" customWidth="1"/>
    <col min="2" max="2" width="15.5" style="1" customWidth="1"/>
    <col min="3" max="3" width="24.7272727272727" style="1" customWidth="1"/>
    <col min="4" max="4" width="21.2818181818182" style="1" customWidth="1"/>
    <col min="5" max="5" width="39.5727272727273" style="1" customWidth="1"/>
    <col min="6" max="6" width="46.3090909090909" style="1" customWidth="1"/>
    <col min="7" max="7" width="15.9363636363636" style="1" customWidth="1"/>
    <col min="8" max="8" width="19.6363636363636" style="1" customWidth="1"/>
    <col min="9" max="9" width="16.6727272727273" style="1" customWidth="1"/>
    <col min="10" max="16382" width="24.7272727272727" style="2" customWidth="1"/>
    <col min="16383" max="16384" width="24.7272727272727" style="2"/>
  </cols>
  <sheetData>
    <row r="1" ht="44" customHeight="1" spans="1:13">
      <c r="A1" s="3" t="s">
        <v>44</v>
      </c>
      <c r="B1" s="4"/>
      <c r="C1" s="4"/>
      <c r="D1" s="5"/>
      <c r="E1" s="4"/>
      <c r="F1" s="4"/>
      <c r="G1" s="4"/>
      <c r="H1" s="4"/>
      <c r="I1" s="4"/>
    </row>
    <row r="2" ht="51" customHeight="1" spans="1:13">
      <c r="A2" s="6" t="s">
        <v>45</v>
      </c>
      <c r="B2" s="6" t="s">
        <v>46</v>
      </c>
      <c r="C2" s="6" t="s">
        <v>47</v>
      </c>
      <c r="D2" s="7" t="s">
        <v>4</v>
      </c>
      <c r="E2" s="6" t="s">
        <v>48</v>
      </c>
      <c r="F2" s="8" t="s">
        <v>49</v>
      </c>
      <c r="G2" s="9" t="s">
        <v>50</v>
      </c>
      <c r="H2" s="10" t="s">
        <v>51</v>
      </c>
      <c r="I2" s="11" t="s">
        <v>52</v>
      </c>
    </row>
    <row r="3" customHeight="1" spans="1:13">
      <c r="A3" s="12">
        <v>45972</v>
      </c>
      <c r="B3" s="13" t="s">
        <v>10</v>
      </c>
      <c r="C3" s="14" t="s">
        <v>53</v>
      </c>
      <c r="D3" s="15" t="s">
        <v>54</v>
      </c>
      <c r="E3" s="16" t="s">
        <v>55</v>
      </c>
      <c r="F3" s="17" t="s">
        <v>19</v>
      </c>
      <c r="G3" s="13">
        <v>15000</v>
      </c>
      <c r="H3" s="18">
        <v>0.04</v>
      </c>
      <c r="I3" s="17">
        <f t="shared" ref="I3:I8" si="0">G3*H3</f>
        <v>600</v>
      </c>
    </row>
    <row r="4" customHeight="1" spans="1:13">
      <c r="A4" s="12">
        <v>46002</v>
      </c>
      <c r="B4" s="13" t="s">
        <v>10</v>
      </c>
      <c r="C4" s="14" t="s">
        <v>53</v>
      </c>
      <c r="D4" s="15" t="s">
        <v>56</v>
      </c>
      <c r="E4" s="16" t="s">
        <v>57</v>
      </c>
      <c r="F4" s="17" t="s">
        <v>58</v>
      </c>
      <c r="G4" s="13">
        <v>850</v>
      </c>
      <c r="H4" s="18">
        <v>0.176</v>
      </c>
      <c r="I4" s="17">
        <f t="shared" si="0"/>
        <v>149.6</v>
      </c>
    </row>
    <row r="5" customHeight="1" spans="1:13">
      <c r="A5" s="12"/>
      <c r="B5" s="13"/>
      <c r="C5" s="14"/>
      <c r="D5" s="15"/>
      <c r="E5" s="16"/>
      <c r="F5" s="17" t="s">
        <v>59</v>
      </c>
      <c r="G5" s="13">
        <v>9</v>
      </c>
      <c r="H5" s="18">
        <v>0</v>
      </c>
      <c r="I5" s="17">
        <f t="shared" si="0"/>
        <v>0</v>
      </c>
      <c r="J5" s="2" t="s">
        <v>60</v>
      </c>
      <c r="L5" s="2" t="s">
        <v>60</v>
      </c>
    </row>
    <row r="6" customHeight="1" spans="1:13">
      <c r="A6" s="12"/>
      <c r="B6" s="13"/>
      <c r="C6" s="14"/>
      <c r="D6" s="15"/>
      <c r="E6" s="16"/>
      <c r="F6" s="17" t="s">
        <v>61</v>
      </c>
      <c r="G6" s="17">
        <f>850*4</f>
        <v>3400</v>
      </c>
      <c r="H6" s="19">
        <v>0.0079</v>
      </c>
      <c r="I6" s="20">
        <f t="shared" si="0"/>
        <v>26.86</v>
      </c>
      <c r="J6" s="21">
        <f>H6*7.0636*1.13</f>
        <v>0.0630567572</v>
      </c>
      <c r="K6" s="22">
        <f t="shared" ref="K6:K8" si="1">G6*J6</f>
        <v>214.39297448</v>
      </c>
      <c r="L6" s="2">
        <f>0.063056</f>
        <v>0.063056</v>
      </c>
      <c r="M6" s="2">
        <f t="shared" ref="M6:M8" si="2">L6*G6</f>
        <v>214.3904</v>
      </c>
    </row>
    <row r="7" customHeight="1" spans="1:13">
      <c r="A7" s="12"/>
      <c r="B7" s="13"/>
      <c r="C7" s="14"/>
      <c r="D7" s="15"/>
      <c r="E7" s="16"/>
      <c r="F7" s="13" t="s">
        <v>18</v>
      </c>
      <c r="G7" s="13">
        <v>850</v>
      </c>
      <c r="H7" s="18">
        <v>0.017</v>
      </c>
      <c r="I7" s="20">
        <f t="shared" si="0"/>
        <v>14.45</v>
      </c>
      <c r="J7" s="21">
        <f>H7*7.0636*1.13</f>
        <v>0.135691756</v>
      </c>
      <c r="K7" s="22">
        <f t="shared" si="1"/>
        <v>115.3379926</v>
      </c>
      <c r="L7" s="2">
        <f>0.1357</f>
        <v>0.1357</v>
      </c>
      <c r="M7" s="2">
        <f t="shared" si="2"/>
        <v>115.345</v>
      </c>
    </row>
    <row r="8" customHeight="1" spans="1:13">
      <c r="A8" s="12"/>
      <c r="B8" s="13"/>
      <c r="C8" s="14"/>
      <c r="D8" s="15"/>
      <c r="E8" s="16"/>
      <c r="F8" s="17" t="s">
        <v>19</v>
      </c>
      <c r="G8" s="13">
        <v>850</v>
      </c>
      <c r="H8" s="18">
        <v>0.04</v>
      </c>
      <c r="I8" s="20">
        <f t="shared" si="0"/>
        <v>34</v>
      </c>
      <c r="J8" s="21">
        <f>H8*7.0636*1.13</f>
        <v>0.31927472</v>
      </c>
      <c r="K8" s="22">
        <f t="shared" si="1"/>
        <v>271.383512</v>
      </c>
      <c r="L8" s="2">
        <f>0.31927</f>
        <v>0.31927</v>
      </c>
      <c r="M8" s="2">
        <f t="shared" si="2"/>
        <v>271.3795</v>
      </c>
    </row>
    <row r="9" customHeight="1" spans="1:13">
      <c r="I9" s="23">
        <f>SUM(I3:I8)</f>
        <v>824.91</v>
      </c>
    </row>
    <row r="11" customHeight="1" spans="1:13">
      <c r="I11" s="1">
        <v>75.31</v>
      </c>
    </row>
    <row r="12" customHeight="1" spans="1:13">
      <c r="H12" s="1" t="s">
        <v>62</v>
      </c>
      <c r="I12" s="24">
        <f>I11*7.0636*1.13</f>
        <v>601.11447908</v>
      </c>
    </row>
  </sheetData>
  <autoFilter xmlns:etc="http://www.wps.cn/officeDocument/2017/etCustomData" ref="A1:I9" etc:filterBottomFollowUsedRange="0">
    <extLst/>
  </autoFilter>
  <mergeCells count="6">
    <mergeCell ref="A1:I1"/>
    <mergeCell ref="A4:A8"/>
    <mergeCell ref="B4:B8"/>
    <mergeCell ref="C4:C8"/>
    <mergeCell ref="D4:D8"/>
    <mergeCell ref="E4:E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国内-人民币</vt:lpstr>
      <vt:lpstr>国外-美金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2025-12-25T02:28:25Z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</Properties>
</file>