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国内做货-人民币-已开" sheetId="25" r:id="rId1"/>
    <sheet name="国外做货-美金" sheetId="26" r:id="rId2"/>
  </sheets>
  <definedNames>
    <definedName name="_xlnm._FilterDatabase" localSheetId="0" hidden="1">'国内做货-人民币-已开'!$B$1:$I$25</definedName>
    <definedName name="_xlnm._FilterDatabase" localSheetId="1" hidden="1">'国外做货-美金'!$B$1:$I$193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<sst xmlns="http://schemas.openxmlformats.org/spreadsheetml/2006/main" count="378" uniqueCount="172">
  <si>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</si>
  <si>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</si>
  <si>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出货时间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</si>
  <si>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</si>
  <si>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</si>
  <si>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</si>
  <si>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</si>
  <si>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</si>
  <si>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</si>
  <si>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(RMB)</t>
    </r>
  </si>
  <si>
    <t>87012</t>
  </si>
  <si>
    <t>RRNBSK837
工厂：星之浩</t>
  </si>
  <si>
    <t>5112-707-810  MALAGA
Made in China 女下装裤子
补单</t>
  </si>
  <si>
    <t>白色吊牌HPBCRFI001-60*95mm-RFID LOGO</t>
  </si>
  <si>
    <t>黑色 吊绳 MRBCGEN004-320*1.5mm</t>
  </si>
  <si>
    <t>腰卡BOOTCUT（BKYK25001）-88*82mm</t>
  </si>
  <si>
    <t>白色缎带洗标CLBCGEN003*4页-60*25mm（加页码）42码</t>
  </si>
  <si>
    <t>白色缎带空白标 BKKBXM24002（60*25mm）</t>
  </si>
  <si>
    <t>白色RFID织标WLBCRFI013-65*20mm</t>
  </si>
  <si>
    <t>40770</t>
  </si>
  <si>
    <t>RRNBSK866
-1，-3发睿宁
-2发顺成</t>
  </si>
  <si>
    <t>TULIP 0838-707-812
Made in China 女下装裤子</t>
  </si>
  <si>
    <t>白色缎带洗标CLBCGEN003*1页-60*25mm（加页码）产地页重做</t>
  </si>
  <si>
    <t>白色缎带洗标CLBCGEN003*4页-60*25mm（加页码）</t>
  </si>
  <si>
    <t>白色RFID织标WLBCRFI013-65*20mm（+3%）</t>
  </si>
  <si>
    <t>41638</t>
  </si>
  <si>
    <t>RRNBSK903
工厂：济宁睿宁</t>
  </si>
  <si>
    <t>TULIP PETI  0838-747-812
Made in China 女下装裤子</t>
  </si>
  <si>
    <t>41643</t>
  </si>
  <si>
    <t>RRNBSK904
工厂：济宁睿宁</t>
  </si>
  <si>
    <t>TULIP TALL  0838-797-812
Made in China 女下装裤子</t>
  </si>
  <si>
    <t>9月份多开</t>
  </si>
  <si>
    <t>对账金额</t>
  </si>
  <si>
    <t>开票到安徽顺成</t>
  </si>
  <si>
    <t>开票品名</t>
  </si>
  <si>
    <t>开票数量</t>
  </si>
  <si>
    <t>开票单位</t>
  </si>
  <si>
    <t>金额</t>
  </si>
  <si>
    <t>备注</t>
  </si>
  <si>
    <t>吊牌</t>
  </si>
  <si>
    <t>个</t>
  </si>
  <si>
    <t>TULIP 0838</t>
  </si>
  <si>
    <t>唛头</t>
  </si>
  <si>
    <t>开票到济宁睿宁</t>
  </si>
  <si>
    <t>共开票</t>
  </si>
  <si>
    <t>发  票  通  知  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</si>
  <si>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</si>
  <si>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</si>
  <si>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</si>
  <si>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                                      </t>
    </r>
    <r>
      <rPr>
        <sz val="11"/>
        <color theme="1"/>
        <rFont val="宋体"/>
        <charset val="134"/>
      </rPr>
      <t>（请填写全名）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</si>
  <si>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</si>
  <si>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</si>
  <si>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</si>
  <si>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</si>
  <si>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                                </t>
    </r>
    <r>
      <rPr>
        <sz val="11"/>
        <color theme="1"/>
        <rFont val="宋体"/>
        <charset val="134"/>
      </rPr>
      <t>（一张发票的总金额）</t>
    </r>
  </si>
  <si>
    <t>睿宁</t>
  </si>
  <si>
    <t>桐城市顺成制衣有限公司</t>
  </si>
  <si>
    <t>无</t>
  </si>
  <si>
    <t>济宁睿宁服装有限公司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</si>
  <si>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(USD)</t>
    </r>
  </si>
  <si>
    <t>88440/88441</t>
  </si>
  <si>
    <t>RRNBSK768
工厂：依洲</t>
  </si>
  <si>
    <t>6096-741-700/802 LANER
Made in Cambodia 女下装裙子</t>
  </si>
  <si>
    <t>白色RFID织标WLBCRFI013-65*19mm（+3%）</t>
  </si>
  <si>
    <r>
      <rPr>
        <sz val="11"/>
        <color rgb="FFFF0000"/>
        <rFont val="宋体"/>
        <charset val="134"/>
        <scheme val="minor"/>
      </rPr>
      <t>40275</t>
    </r>
    <r>
      <rPr>
        <sz val="11"/>
        <color theme="1"/>
        <rFont val="宋体"/>
        <charset val="134"/>
        <scheme val="minor"/>
      </rPr>
      <t>/40276</t>
    </r>
  </si>
  <si>
    <t>RRNBSK773
工厂：乐维斯</t>
  </si>
  <si>
    <t>BUNUELO  5104-743-401
Made in Cambodia 女士长裤</t>
  </si>
  <si>
    <t>配比装胶带贴纸  BKSKR24014   PO40276</t>
  </si>
  <si>
    <t>白色缎带洗标CLBCGEN003*4页-60*25mm</t>
  </si>
  <si>
    <t>白色缎带芯片洗标CLBCRFI001-60*25mm（+3%）</t>
  </si>
  <si>
    <t>白色织标WLBCGEN017（05B）-65*20mm</t>
  </si>
  <si>
    <t>RRNBSK788
工厂：乐维斯</t>
  </si>
  <si>
    <t>BLOOMYN 0062-741-800
made in Cambodia 女士长裤</t>
  </si>
  <si>
    <t>缎带BSK警告标  ADBCGEN002-120*55mm</t>
  </si>
  <si>
    <t>白色RFID织标WLBCRFI015-65*19mm（+3%）</t>
  </si>
  <si>
    <t>RRNBSK801
工厂：乐维斯</t>
  </si>
  <si>
    <t>BUNUELO  5104-741-700
Made in Cambodia 女士长裤
翻单12</t>
  </si>
  <si>
    <t>40401/40402</t>
  </si>
  <si>
    <t>RRNBSK802
工厂：乐维斯</t>
  </si>
  <si>
    <t>BUNUELO  5104-743-401
Made in Cambodia 女士长裤
加单1</t>
  </si>
  <si>
    <t>白色缎带洗标CLBCGEN003*1页-60*25mm-PO40402产地页</t>
  </si>
  <si>
    <t>白色织标WLBCGEN017（05B）-65*20mm （40402补差数）</t>
  </si>
  <si>
    <t>白色缎带洗标CLBCGEN003*4页-60*25mm（补差数）</t>
  </si>
  <si>
    <t>40459</t>
  </si>
  <si>
    <t>RRNBSK806
工厂：三兴</t>
  </si>
  <si>
    <t>TULIP 0838-777-800
Made in Cambodia 女下装裤子</t>
  </si>
  <si>
    <t>40530/40531</t>
  </si>
  <si>
    <t>RRNBSK816
工厂：乐维斯</t>
  </si>
  <si>
    <t xml:space="preserve">BUNUELO  5104-743-401
Made in Cambodia 女士长裤
配比订单 </t>
  </si>
  <si>
    <t xml:space="preserve">配比装胶带贴纸  BKSKR24014   </t>
  </si>
  <si>
    <t>白色缎带洗标CLBCGEN003*1页-60*25mm-PO40531产地页</t>
  </si>
  <si>
    <t>白色缎带芯片洗标CLBCRFI001-60*25mm（+3%）（补差数）</t>
  </si>
  <si>
    <t>白色织标WLBCGEN017（05B）-65*20mm（补差数）</t>
  </si>
  <si>
    <t>89955</t>
  </si>
  <si>
    <t>RRNBSK819
工厂：依洲</t>
  </si>
  <si>
    <t>6096-741-700/802 LANER
Made in Cambodia 女下装裙子
加单1</t>
  </si>
  <si>
    <r>
      <rPr>
        <b/>
        <sz val="11"/>
        <color rgb="FFFF0000"/>
        <rFont val="宋体"/>
        <charset val="134"/>
        <scheme val="minor"/>
      </rPr>
      <t>90247</t>
    </r>
    <r>
      <rPr>
        <b/>
        <sz val="11"/>
        <color theme="1"/>
        <rFont val="宋体"/>
        <charset val="134"/>
        <scheme val="minor"/>
      </rPr>
      <t>/</t>
    </r>
    <r>
      <rPr>
        <sz val="11"/>
        <color theme="1"/>
        <rFont val="宋体"/>
        <charset val="134"/>
        <scheme val="minor"/>
      </rPr>
      <t>90250</t>
    </r>
  </si>
  <si>
    <t>RRNBSK821
工厂：乐维斯</t>
  </si>
  <si>
    <t>BUNUELO  5104-741-800/812
Made in Cambodia 女士长裤
翻单13</t>
  </si>
  <si>
    <t>40459更新/40591</t>
  </si>
  <si>
    <t>RRNBSK822
800色工厂：5K
812色工厂：2K三兴，
8K金太阳</t>
  </si>
  <si>
    <t>TULIP 0838-777-800/812
Made in Cambodia 女下装裤子
加单1</t>
  </si>
  <si>
    <t>白色缎带洗标CLBCGEN003*4页-60*25mm（加页码）-800色</t>
  </si>
  <si>
    <t>白色缎带洗标CLBCGEN003*4页-60*25mm（加页码）-812色</t>
  </si>
  <si>
    <t>RRNBSK824
工厂：700乐维斯
800/812欧莱发</t>
  </si>
  <si>
    <t>BUNUELO  5104-741-700/800/812
Made in Cambodia 女士长裤
翻单14</t>
  </si>
  <si>
    <t>RRNBSK825
工厂：欧莱发</t>
  </si>
  <si>
    <t>BUNUELO  5104-777-122
Made in Cambodia 女士长裤
加单1</t>
  </si>
  <si>
    <t>RRNBSK839
工厂：金太阳</t>
  </si>
  <si>
    <t>5112-747-700/800/802  MALAGA
Made in Cambodia 女下装裤子
加单5</t>
  </si>
  <si>
    <t>RRNBSK840
工厂：金太阳</t>
  </si>
  <si>
    <t>5112-787-700/800 MALAGA
Made in Cambodia 女下装裤子
加单5</t>
  </si>
  <si>
    <t>RRNBSK841
工厂：金太阳</t>
  </si>
  <si>
    <t>5112-741-800 MALAGA
Made in Cambodia 女下装裤子
加单8</t>
  </si>
  <si>
    <t>90564/90565</t>
  </si>
  <si>
    <t>RRNBSK845
工厂： 
90564 ：1W欧莱发
5K乐维斯
90565：欧莱发</t>
  </si>
  <si>
    <t>BUNUELO  5104-741-800
Made in Cambodia 女士长裤
翻单15</t>
  </si>
  <si>
    <t>40722/40724</t>
  </si>
  <si>
    <t>RRNBSK846
800色工厂
812色工厂</t>
  </si>
  <si>
    <t>TULIP 0838-777-800/812
Made in Cambodia 女下装裤子
加单2</t>
  </si>
  <si>
    <t>白色吊牌HPBCRFI001-60*95mm-RFID LOGO-800色</t>
  </si>
  <si>
    <t>白色吊牌HPBCRFI001-60*95mm-RFID LOGO-812色</t>
  </si>
  <si>
    <t>90762/90763/90764</t>
  </si>
  <si>
    <t>RRNBSK853
工厂：乐维斯</t>
  </si>
  <si>
    <t>BUNUELO  5104-741-800/700
Made in Cambodia 女士长裤
翻单16</t>
  </si>
  <si>
    <t>91008/91009</t>
  </si>
  <si>
    <t>RRNBSK867
91008工厂：乐维斯
91009工厂：800色欧莱发
401/700色乐维斯</t>
  </si>
  <si>
    <t>BUNUELO  5104-741-800/700
Made in Cambodia 女士长裤
翻单17</t>
  </si>
  <si>
    <t>白色吊牌HPBCRFI001-60*95mm-RFID LOGO-PO91008</t>
  </si>
  <si>
    <t>白色吊牌HPBCRFI001-60*95mm-RFID LOGO-PO91009</t>
  </si>
  <si>
    <t>白色缎带洗标CLBCGEN003*4页-60*25mm 700/800色</t>
  </si>
  <si>
    <t>白色缎带芯片洗标CLBCRFI001-60*25mm（+3%）-PO91008</t>
  </si>
  <si>
    <t>白色缎带芯片洗标CLBCRFI001-60*25mm（+3%）-PO91009</t>
  </si>
  <si>
    <t>91015/91016/91017/
91018/91019</t>
  </si>
  <si>
    <t>RRNBSK873
工厂：金太阳</t>
  </si>
  <si>
    <t>5112-741-800/802 MALAGA
Made in Cambodia 女下装裤子
加单9</t>
  </si>
  <si>
    <t>配比装胶带贴纸  BKSKR24014</t>
  </si>
  <si>
    <t>RRNBSK874
工厂：金太阳</t>
  </si>
  <si>
    <t>5112-747-800  MALAGA
Made in Cambodia 女下装裤子
加单6</t>
  </si>
  <si>
    <t>RRNBSK884</t>
  </si>
  <si>
    <t>TULIP 0838-777-800/812
Made in Cambodia 女下装裤子
重做产地页第二页</t>
  </si>
  <si>
    <t>白色缎带洗标CLBCGEN003*1页-60*25mm-产地页</t>
  </si>
  <si>
    <r>
      <rPr>
        <sz val="11"/>
        <rFont val="宋体"/>
        <charset val="134"/>
        <scheme val="minor"/>
      </rPr>
      <t>91634</t>
    </r>
    <r>
      <rPr>
        <sz val="11"/>
        <color theme="1"/>
        <rFont val="宋体"/>
        <charset val="134"/>
        <scheme val="minor"/>
      </rPr>
      <t>/91637/</t>
    </r>
    <r>
      <rPr>
        <b/>
        <sz val="11"/>
        <color rgb="FFFF0000"/>
        <rFont val="宋体"/>
        <charset val="134"/>
        <scheme val="minor"/>
      </rPr>
      <t>91643</t>
    </r>
    <r>
      <rPr>
        <sz val="11"/>
        <color theme="1"/>
        <rFont val="宋体"/>
        <charset val="134"/>
        <scheme val="minor"/>
      </rPr>
      <t>/91662配比</t>
    </r>
  </si>
  <si>
    <t xml:space="preserve">RRNBSK885
工厂：乐维斯
</t>
  </si>
  <si>
    <t>BUNUELO  5104-741-800/700
Made in Cambodia 女士长裤
翻单18</t>
  </si>
  <si>
    <t xml:space="preserve">白色缎带洗标CLBCGEN003*4页-60*25mm </t>
  </si>
  <si>
    <t>91643改成了41948</t>
  </si>
  <si>
    <t>RRNBSK923
工厂：乐维斯</t>
  </si>
  <si>
    <t>BUNUELO  5104-743-401
Made in Cambodia 女士长裤
加单4</t>
  </si>
  <si>
    <t>白色吊牌HPBCRFI001-60*95mm-RFID LOGO-401色</t>
  </si>
  <si>
    <t>白色缎带洗标CLBCGEN003*1页-60*25mm （条码页）</t>
  </si>
  <si>
    <r>
      <rPr>
        <sz val="11"/>
        <color theme="1"/>
        <rFont val="宋体"/>
        <charset val="134"/>
        <scheme val="minor"/>
      </rPr>
      <t xml:space="preserve">91630/91632/91640
</t>
    </r>
    <r>
      <rPr>
        <sz val="11"/>
        <color rgb="FFFF0000"/>
        <rFont val="宋体"/>
        <charset val="134"/>
        <scheme val="minor"/>
      </rPr>
      <t>91644</t>
    </r>
    <r>
      <rPr>
        <sz val="11"/>
        <color theme="1"/>
        <rFont val="宋体"/>
        <charset val="134"/>
        <scheme val="minor"/>
      </rPr>
      <t>/
配比</t>
    </r>
    <r>
      <rPr>
        <sz val="11"/>
        <rFont val="宋体"/>
        <charset val="134"/>
        <scheme val="minor"/>
      </rPr>
      <t>91671</t>
    </r>
  </si>
  <si>
    <t xml:space="preserve">RRNBSK894
工厂：欧莱发
</t>
  </si>
  <si>
    <t>BUNUELO  5104-741-800/700/812
Made in Cambodia 女士长裤
翻单19</t>
  </si>
  <si>
    <r>
      <rPr>
        <sz val="11"/>
        <color theme="1"/>
        <rFont val="宋体"/>
        <charset val="134"/>
        <scheme val="minor"/>
      </rPr>
      <t>配比91673/91675/91677
91658/</t>
    </r>
    <r>
      <rPr>
        <sz val="11"/>
        <color rgb="FFFF0000"/>
        <rFont val="宋体"/>
        <charset val="134"/>
        <scheme val="minor"/>
      </rPr>
      <t>91659</t>
    </r>
    <r>
      <rPr>
        <sz val="11"/>
        <color theme="1"/>
        <rFont val="宋体"/>
        <charset val="134"/>
        <scheme val="minor"/>
      </rPr>
      <t>/</t>
    </r>
    <r>
      <rPr>
        <sz val="11"/>
        <color rgb="FFFF0000"/>
        <rFont val="宋体"/>
        <charset val="134"/>
        <scheme val="minor"/>
      </rPr>
      <t>91660</t>
    </r>
    <r>
      <rPr>
        <sz val="11"/>
        <color theme="1"/>
        <rFont val="宋体"/>
        <charset val="134"/>
        <scheme val="minor"/>
      </rPr>
      <t>/</t>
    </r>
    <r>
      <rPr>
        <sz val="11"/>
        <color rgb="FFFF0000"/>
        <rFont val="宋体"/>
        <charset val="134"/>
        <scheme val="minor"/>
      </rPr>
      <t>91665</t>
    </r>
    <r>
      <rPr>
        <sz val="11"/>
        <color theme="1"/>
        <rFont val="宋体"/>
        <charset val="134"/>
        <scheme val="minor"/>
      </rPr>
      <t>/</t>
    </r>
    <r>
      <rPr>
        <sz val="11"/>
        <color rgb="FFFF0000"/>
        <rFont val="宋体"/>
        <charset val="134"/>
        <scheme val="minor"/>
      </rPr>
      <t>91663/</t>
    </r>
  </si>
  <si>
    <t>RRNBSK896
工厂：金太阳</t>
  </si>
  <si>
    <t>5112-741-800/802 MALAGA
Made in Cambodia 女下装裤子
加单10</t>
  </si>
  <si>
    <t>白色RFID织标WLBCRFI013-65*20mm（+3%）补差数</t>
  </si>
  <si>
    <t>RRNBSK897
工厂：金太阳</t>
  </si>
  <si>
    <t>5112-747-800  MALAGA
Made in Cambodia 女下装裤子
加单7</t>
  </si>
  <si>
    <t>RRNBSK898
工厂：三兴</t>
  </si>
  <si>
    <t>5112-741-800 MALAGA
Made in Cambodia 女下装裤子
加单11</t>
  </si>
  <si>
    <t>RRNBSK899
工厂：三兴</t>
  </si>
  <si>
    <t>5112-787-800 MALAGA
Made in Cambodia 女下装裤子
加单6</t>
  </si>
  <si>
    <t>RRNBSK914
工厂：金太阳</t>
  </si>
  <si>
    <t>5112-747-800  MALAGA
Made in Cambodia 女下装裤子
加单8</t>
  </si>
  <si>
    <t>41690</t>
  </si>
  <si>
    <t>RRNBSK919
工厂：金太阳</t>
  </si>
  <si>
    <t>TULIP PETI  0838-757-800
Made in Cambodia 女下装加小</t>
  </si>
  <si>
    <t>41692</t>
  </si>
  <si>
    <t>RRNBSK920
工厂：金太阳</t>
  </si>
  <si>
    <t>TULIP TALL  0838-760-800
Made in Cambodia  女下装加大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</si>
</sst>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7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\$#,##0.0000;\-\$#,##0.0000"/>
    <numFmt numFmtId="179" formatCode="\$#,##0.000;\-\$#,##0.000"/>
    <numFmt numFmtId="180" formatCode="\$#,##0.0000_);[Red]\(\$#,##0.0000\)"/>
    <numFmt numFmtId="181" formatCode="\$#,##0.000_);[Red]\(\$#,##0.000\)"/>
    <numFmt numFmtId="182" formatCode="\$#,##0.000_);\(\$#,##0.000\)"/>
    <numFmt numFmtId="183" formatCode="\$#,##0.0000_);\(\$#,##0.0000\)"/>
    <numFmt numFmtId="184" formatCode="0_ "/>
    <numFmt numFmtId="185" formatCode="&quot;￥&quot;#,##0.000_);[Red]\(&quot;￥&quot;#,##0.000\)"/>
    <numFmt numFmtId="186" formatCode="&quot;￥&quot;#,##0.00_);[Red]\(&quot;￥&quot;#,##0.00\)"/>
    <numFmt numFmtId="187" formatCode="0.00_ "/>
  </numFmts>
  <fonts count="3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6"/>
      <color theme="1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7" applyNumberFormat="0" applyAlignment="0" applyProtection="0">
      <alignment vertical="center"/>
    </xf>
    <xf numFmtId="0" fontId="21" fillId="7" borderId="18" applyNumberFormat="0" applyAlignment="0" applyProtection="0">
      <alignment vertical="center"/>
    </xf>
    <xf numFmtId="0" fontId="22" fillId="7" borderId="17" applyNumberFormat="0" applyAlignment="0" applyProtection="0">
      <alignment vertical="center"/>
    </xf>
    <xf numFmtId="0" fontId="23" fillId="8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0">
      <alignment horizontal="center" vertical="center"/>
    </xf>
    <xf numFmtId="0" fontId="32" fillId="0" borderId="0">
      <alignment horizontal="center" vertical="center"/>
    </xf>
    <xf numFmtId="0" fontId="32" fillId="0" borderId="0">
      <alignment horizontal="center" vertical="center"/>
    </xf>
    <xf numFmtId="0" fontId="33" fillId="0" borderId="0">
      <alignment vertical="center"/>
    </xf>
    <xf numFmtId="0" fontId="0" fillId="0" borderId="0">
      <alignment vertical="center"/>
    </xf>
    <xf numFmtId="0" fontId="32" fillId="0" borderId="0">
      <alignment horizontal="center" vertical="center"/>
    </xf>
  </cellStyleXfs>
  <cellXfs count="96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78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4" fontId="0" fillId="0" borderId="6" xfId="0" applyNumberForma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4" fontId="0" fillId="0" borderId="7" xfId="0" applyNumberForma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26" fontId="4" fillId="0" borderId="5" xfId="0" applyNumberFormat="1" applyFont="1" applyFill="1" applyBorder="1" applyAlignment="1">
      <alignment horizontal="center" vertical="center"/>
    </xf>
    <xf numFmtId="14" fontId="0" fillId="0" borderId="7" xfId="0" applyNumberForma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26" fontId="4" fillId="0" borderId="6" xfId="0" applyNumberFormat="1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vertical="center" wrapText="1"/>
    </xf>
    <xf numFmtId="180" fontId="4" fillId="0" borderId="4" xfId="0" applyNumberFormat="1" applyFont="1" applyFill="1" applyBorder="1" applyAlignment="1">
      <alignment horizontal="center" vertical="center"/>
    </xf>
    <xf numFmtId="181" fontId="4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82" fontId="4" fillId="0" borderId="5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182" fontId="4" fillId="0" borderId="6" xfId="0" applyNumberFormat="1" applyFont="1" applyFill="1" applyBorder="1" applyAlignment="1">
      <alignment horizontal="center" vertical="center"/>
    </xf>
    <xf numFmtId="183" fontId="4" fillId="0" borderId="4" xfId="0" applyNumberFormat="1" applyFont="1" applyFill="1" applyBorder="1" applyAlignment="1">
      <alignment horizontal="center" vertical="center"/>
    </xf>
    <xf numFmtId="182" fontId="4" fillId="0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4" fontId="0" fillId="0" borderId="6" xfId="0" applyNumberForma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181" fontId="4" fillId="0" borderId="5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7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14" fontId="0" fillId="0" borderId="7" xfId="0" applyNumberFormat="1" applyFill="1" applyBorder="1" applyAlignment="1">
      <alignment vertical="center"/>
    </xf>
    <xf numFmtId="184" fontId="4" fillId="0" borderId="4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4" fontId="0" fillId="0" borderId="6" xfId="0" applyNumberForma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26" fontId="4" fillId="0" borderId="4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185" fontId="0" fillId="0" borderId="0" xfId="0" applyNumberFormat="1" applyFill="1">
      <alignment vertical="center"/>
    </xf>
    <xf numFmtId="186" fontId="0" fillId="0" borderId="0" xfId="0" applyNumberFormat="1" applyFill="1">
      <alignment vertical="center"/>
    </xf>
    <xf numFmtId="185" fontId="1" fillId="0" borderId="2" xfId="0" applyNumberFormat="1" applyFont="1" applyFill="1" applyBorder="1" applyAlignment="1">
      <alignment horizontal="center" vertical="center"/>
    </xf>
    <xf numFmtId="186" fontId="1" fillId="0" borderId="3" xfId="0" applyNumberFormat="1" applyFont="1" applyFill="1" applyBorder="1" applyAlignment="1">
      <alignment horizontal="center" vertical="center"/>
    </xf>
    <xf numFmtId="185" fontId="2" fillId="0" borderId="4" xfId="0" applyNumberFormat="1" applyFont="1" applyFill="1" applyBorder="1" applyAlignment="1">
      <alignment horizontal="center" vertical="center"/>
    </xf>
    <xf numFmtId="186" fontId="2" fillId="0" borderId="4" xfId="0" applyNumberFormat="1" applyFont="1" applyFill="1" applyBorder="1" applyAlignment="1">
      <alignment horizontal="center" vertical="center"/>
    </xf>
    <xf numFmtId="185" fontId="4" fillId="0" borderId="4" xfId="0" applyNumberFormat="1" applyFont="1" applyFill="1" applyBorder="1" applyAlignment="1">
      <alignment horizontal="center" vertical="center"/>
    </xf>
    <xf numFmtId="186" fontId="4" fillId="2" borderId="4" xfId="0" applyNumberFormat="1" applyFont="1" applyFill="1" applyBorder="1" applyAlignment="1">
      <alignment horizontal="center" vertical="center"/>
    </xf>
    <xf numFmtId="186" fontId="4" fillId="0" borderId="5" xfId="0" applyNumberFormat="1" applyFont="1" applyFill="1" applyBorder="1" applyAlignment="1">
      <alignment horizontal="center" vertical="center"/>
    </xf>
    <xf numFmtId="186" fontId="4" fillId="3" borderId="4" xfId="0" applyNumberFormat="1" applyFont="1" applyFill="1" applyBorder="1" applyAlignment="1">
      <alignment horizontal="center" vertical="center"/>
    </xf>
    <xf numFmtId="186" fontId="4" fillId="0" borderId="6" xfId="0" applyNumberFormat="1" applyFont="1" applyFill="1" applyBorder="1" applyAlignment="1">
      <alignment horizontal="center" vertical="center"/>
    </xf>
    <xf numFmtId="186" fontId="4" fillId="0" borderId="4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58" fontId="11" fillId="4" borderId="9" xfId="0" applyNumberFormat="1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187" fontId="0" fillId="0" borderId="11" xfId="0" applyNumberForma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 wrapText="1"/>
    </xf>
    <xf numFmtId="58" fontId="11" fillId="4" borderId="12" xfId="0" applyNumberFormat="1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87" fontId="0" fillId="0" borderId="4" xfId="0" applyNumberForma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 wrapText="1"/>
    </xf>
    <xf numFmtId="58" fontId="11" fillId="4" borderId="8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2205990</xdr:colOff>
      <xdr:row>29</xdr:row>
      <xdr:rowOff>171450</xdr:rowOff>
    </xdr:from>
    <xdr:to>
      <xdr:col>5</xdr:col>
      <xdr:colOff>3680460</xdr:colOff>
      <xdr:row>38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23990" y="5772150"/>
          <a:ext cx="3699510" cy="1600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workbookViewId="0">
      <pane ySplit="2" topLeftCell="A12" activePane="bottomLeft" state="frozen"/>
      <selection/>
      <selection pane="bottomLeft" activeCell="I45" sqref="I45:I47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17.4545454545455" style="1" customWidth="1"/>
    <col min="5" max="5" width="31.8545454545455" style="1" customWidth="1"/>
    <col min="6" max="6" width="52.9636363636364" style="1" customWidth="1"/>
    <col min="7" max="7" width="11" style="1" customWidth="1"/>
    <col min="8" max="8" width="11" style="68" customWidth="1"/>
    <col min="9" max="9" width="14.9090909090909" style="69" customWidth="1"/>
    <col min="10" max="10" width="17.3636363636364" style="1" customWidth="1"/>
    <col min="11" max="16384" width="8.72727272727273" style="1"/>
  </cols>
  <sheetData>
    <row r="1" ht="21" customHeight="1" spans="1:9">
      <c r="A1" s="3" t="s">
        <v>0</v>
      </c>
      <c r="B1" s="4"/>
      <c r="C1" s="4"/>
      <c r="D1" s="4"/>
      <c r="E1" s="4"/>
      <c r="F1" s="4"/>
      <c r="G1" s="4"/>
      <c r="H1" s="70"/>
      <c r="I1" s="71"/>
    </row>
    <row r="2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72" t="s">
        <v>8</v>
      </c>
      <c r="I2" s="73" t="s">
        <v>9</v>
      </c>
    </row>
    <row r="3" customHeight="1" spans="1:9">
      <c r="A3" s="11">
        <v>45922</v>
      </c>
      <c r="B3" s="12">
        <v>45924</v>
      </c>
      <c r="C3" s="51" t="s">
        <v>10</v>
      </c>
      <c r="D3" s="25" t="s">
        <v>11</v>
      </c>
      <c r="E3" s="15" t="s">
        <v>12</v>
      </c>
      <c r="F3" s="15" t="s">
        <v>13</v>
      </c>
      <c r="G3" s="16">
        <v>200</v>
      </c>
      <c r="H3" s="74">
        <v>0.285</v>
      </c>
      <c r="I3" s="75">
        <f t="shared" ref="I3:I24" si="0">G3*H3</f>
        <v>57</v>
      </c>
    </row>
    <row r="4" customHeight="1" spans="1:9">
      <c r="A4" s="11"/>
      <c r="B4" s="22"/>
      <c r="C4" s="52"/>
      <c r="D4" s="37"/>
      <c r="E4" s="15"/>
      <c r="F4" s="16" t="s">
        <v>14</v>
      </c>
      <c r="G4" s="16">
        <v>200</v>
      </c>
      <c r="H4" s="74"/>
      <c r="I4" s="75">
        <f t="shared" si="0"/>
        <v>0</v>
      </c>
    </row>
    <row r="5" customHeight="1" spans="1:9">
      <c r="A5" s="11"/>
      <c r="B5" s="22"/>
      <c r="C5" s="52"/>
      <c r="D5" s="37"/>
      <c r="E5" s="15"/>
      <c r="F5" s="16" t="s">
        <v>15</v>
      </c>
      <c r="G5" s="16">
        <v>200</v>
      </c>
      <c r="H5" s="74">
        <v>0.16</v>
      </c>
      <c r="I5" s="75">
        <f t="shared" si="0"/>
        <v>32</v>
      </c>
    </row>
    <row r="6" customHeight="1" spans="1:9">
      <c r="A6" s="11"/>
      <c r="B6" s="22"/>
      <c r="C6" s="52"/>
      <c r="D6" s="37"/>
      <c r="E6" s="15"/>
      <c r="F6" s="16" t="s">
        <v>16</v>
      </c>
      <c r="G6" s="16">
        <f>50*4</f>
        <v>200</v>
      </c>
      <c r="H6" s="74">
        <v>0.038</v>
      </c>
      <c r="I6" s="75">
        <f t="shared" si="0"/>
        <v>7.6</v>
      </c>
    </row>
    <row r="7" customHeight="1" spans="1:9">
      <c r="A7" s="11"/>
      <c r="B7" s="22"/>
      <c r="C7" s="52"/>
      <c r="D7" s="37"/>
      <c r="E7" s="15"/>
      <c r="F7" s="16" t="s">
        <v>17</v>
      </c>
      <c r="G7" s="16">
        <v>50</v>
      </c>
      <c r="H7" s="74">
        <v>0.025</v>
      </c>
      <c r="I7" s="75">
        <f t="shared" si="0"/>
        <v>1.25</v>
      </c>
    </row>
    <row r="8" customHeight="1" spans="1:9">
      <c r="A8" s="11"/>
      <c r="B8" s="54">
        <v>45924</v>
      </c>
      <c r="C8" s="52"/>
      <c r="D8" s="37"/>
      <c r="E8" s="15"/>
      <c r="F8" s="15" t="s">
        <v>18</v>
      </c>
      <c r="G8" s="16">
        <f>149+50</f>
        <v>199</v>
      </c>
      <c r="H8" s="74">
        <v>0.82</v>
      </c>
      <c r="I8" s="75">
        <f t="shared" si="0"/>
        <v>163.18</v>
      </c>
    </row>
    <row r="9" customHeight="1" spans="1:9">
      <c r="A9" s="11">
        <v>45930</v>
      </c>
      <c r="B9" s="11">
        <v>45942</v>
      </c>
      <c r="C9" s="51" t="s">
        <v>19</v>
      </c>
      <c r="D9" s="25" t="s">
        <v>20</v>
      </c>
      <c r="E9" s="15" t="s">
        <v>21</v>
      </c>
      <c r="F9" s="15" t="s">
        <v>13</v>
      </c>
      <c r="G9" s="16">
        <v>15000</v>
      </c>
      <c r="H9" s="76">
        <v>0.35</v>
      </c>
      <c r="I9" s="77">
        <f t="shared" si="0"/>
        <v>5250</v>
      </c>
    </row>
    <row r="10" customHeight="1" spans="1:9">
      <c r="A10" s="11"/>
      <c r="B10" s="11"/>
      <c r="C10" s="52"/>
      <c r="D10" s="37"/>
      <c r="E10" s="15"/>
      <c r="F10" s="16" t="s">
        <v>14</v>
      </c>
      <c r="G10" s="16">
        <v>15000</v>
      </c>
      <c r="H10" s="78"/>
      <c r="I10" s="77">
        <f t="shared" si="0"/>
        <v>0</v>
      </c>
    </row>
    <row r="11" customHeight="1" spans="1:9">
      <c r="A11" s="11"/>
      <c r="B11" s="11">
        <v>45941</v>
      </c>
      <c r="C11" s="52"/>
      <c r="D11" s="37"/>
      <c r="E11" s="15"/>
      <c r="F11" s="16" t="s">
        <v>22</v>
      </c>
      <c r="G11" s="16">
        <f>15000</f>
        <v>15000</v>
      </c>
      <c r="H11" s="74">
        <v>0.042</v>
      </c>
      <c r="I11" s="77">
        <f t="shared" si="0"/>
        <v>630</v>
      </c>
    </row>
    <row r="12" customHeight="1" spans="1:9">
      <c r="A12" s="11"/>
      <c r="B12" s="11">
        <v>45937</v>
      </c>
      <c r="C12" s="52"/>
      <c r="D12" s="37"/>
      <c r="E12" s="15"/>
      <c r="F12" s="16" t="s">
        <v>23</v>
      </c>
      <c r="G12" s="16">
        <f>15000*4</f>
        <v>60000</v>
      </c>
      <c r="H12" s="74">
        <v>0.042</v>
      </c>
      <c r="I12" s="77">
        <f t="shared" si="0"/>
        <v>2520</v>
      </c>
    </row>
    <row r="13" customHeight="1" spans="1:9">
      <c r="A13" s="11"/>
      <c r="B13" s="11"/>
      <c r="C13" s="52"/>
      <c r="D13" s="37"/>
      <c r="E13" s="15"/>
      <c r="F13" s="16" t="s">
        <v>17</v>
      </c>
      <c r="G13" s="16">
        <v>15000</v>
      </c>
      <c r="H13" s="74">
        <v>0.025</v>
      </c>
      <c r="I13" s="77">
        <f t="shared" si="0"/>
        <v>375</v>
      </c>
    </row>
    <row r="14" customHeight="1" spans="1:9">
      <c r="A14" s="11"/>
      <c r="B14" s="11">
        <v>45938</v>
      </c>
      <c r="C14" s="52"/>
      <c r="D14" s="37"/>
      <c r="E14" s="15"/>
      <c r="F14" s="15" t="s">
        <v>24</v>
      </c>
      <c r="G14" s="16">
        <f>15000*1.03</f>
        <v>15450</v>
      </c>
      <c r="H14" s="79">
        <v>0.85</v>
      </c>
      <c r="I14" s="77">
        <f t="shared" si="0"/>
        <v>13132.5</v>
      </c>
    </row>
    <row r="15" customHeight="1" spans="1:9">
      <c r="A15" s="11">
        <v>45944</v>
      </c>
      <c r="B15" s="11">
        <v>45953</v>
      </c>
      <c r="C15" s="51" t="s">
        <v>25</v>
      </c>
      <c r="D15" s="25" t="s">
        <v>26</v>
      </c>
      <c r="E15" s="15" t="s">
        <v>27</v>
      </c>
      <c r="F15" s="15" t="s">
        <v>13</v>
      </c>
      <c r="G15" s="16">
        <v>2000</v>
      </c>
      <c r="H15" s="76">
        <v>0.35</v>
      </c>
      <c r="I15" s="79">
        <f t="shared" si="0"/>
        <v>700</v>
      </c>
    </row>
    <row r="16" customHeight="1" spans="1:9">
      <c r="A16" s="11"/>
      <c r="B16" s="11"/>
      <c r="C16" s="52"/>
      <c r="D16" s="37"/>
      <c r="E16" s="15"/>
      <c r="F16" s="16" t="s">
        <v>14</v>
      </c>
      <c r="G16" s="16">
        <v>2000</v>
      </c>
      <c r="H16" s="78"/>
      <c r="I16" s="79">
        <f t="shared" si="0"/>
        <v>0</v>
      </c>
    </row>
    <row r="17" customHeight="1" spans="1:9">
      <c r="A17" s="11"/>
      <c r="B17" s="12">
        <v>45948</v>
      </c>
      <c r="C17" s="52"/>
      <c r="D17" s="37"/>
      <c r="E17" s="15"/>
      <c r="F17" s="16" t="s">
        <v>23</v>
      </c>
      <c r="G17" s="16">
        <f>2000*4</f>
        <v>8000</v>
      </c>
      <c r="H17" s="74">
        <v>0.042</v>
      </c>
      <c r="I17" s="79">
        <f t="shared" si="0"/>
        <v>336</v>
      </c>
    </row>
    <row r="18" customHeight="1" spans="1:9">
      <c r="A18" s="11"/>
      <c r="B18" s="22"/>
      <c r="C18" s="52"/>
      <c r="D18" s="37"/>
      <c r="E18" s="15"/>
      <c r="F18" s="16" t="s">
        <v>17</v>
      </c>
      <c r="G18" s="16">
        <v>2000</v>
      </c>
      <c r="H18" s="74">
        <v>0.025</v>
      </c>
      <c r="I18" s="79">
        <f t="shared" si="0"/>
        <v>50</v>
      </c>
    </row>
    <row r="19" customHeight="1" spans="1:9">
      <c r="A19" s="11"/>
      <c r="B19" s="19"/>
      <c r="C19" s="52"/>
      <c r="D19" s="37"/>
      <c r="E19" s="15"/>
      <c r="F19" s="15" t="s">
        <v>24</v>
      </c>
      <c r="G19" s="16">
        <f>2000*1.03</f>
        <v>2060</v>
      </c>
      <c r="H19" s="79">
        <v>0.85</v>
      </c>
      <c r="I19" s="79">
        <f t="shared" si="0"/>
        <v>1751</v>
      </c>
    </row>
    <row r="20" customHeight="1" spans="1:9">
      <c r="A20" s="11">
        <v>45944</v>
      </c>
      <c r="B20" s="11">
        <v>45953</v>
      </c>
      <c r="C20" s="51" t="s">
        <v>28</v>
      </c>
      <c r="D20" s="25" t="s">
        <v>29</v>
      </c>
      <c r="E20" s="15" t="s">
        <v>30</v>
      </c>
      <c r="F20" s="15" t="s">
        <v>13</v>
      </c>
      <c r="G20" s="16">
        <v>1000</v>
      </c>
      <c r="H20" s="76">
        <v>0.35</v>
      </c>
      <c r="I20" s="79">
        <f t="shared" si="0"/>
        <v>350</v>
      </c>
    </row>
    <row r="21" customHeight="1" spans="1:9">
      <c r="A21" s="11"/>
      <c r="B21" s="11"/>
      <c r="C21" s="52"/>
      <c r="D21" s="37"/>
      <c r="E21" s="15"/>
      <c r="F21" s="16" t="s">
        <v>14</v>
      </c>
      <c r="G21" s="16">
        <v>1000</v>
      </c>
      <c r="H21" s="78"/>
      <c r="I21" s="79">
        <f t="shared" si="0"/>
        <v>0</v>
      </c>
    </row>
    <row r="22" customHeight="1" spans="1:9">
      <c r="A22" s="11"/>
      <c r="B22" s="12">
        <v>45948</v>
      </c>
      <c r="C22" s="52"/>
      <c r="D22" s="37"/>
      <c r="E22" s="15"/>
      <c r="F22" s="16" t="s">
        <v>23</v>
      </c>
      <c r="G22" s="16">
        <f>1000*4</f>
        <v>4000</v>
      </c>
      <c r="H22" s="74">
        <v>0.042</v>
      </c>
      <c r="I22" s="79">
        <f t="shared" si="0"/>
        <v>168</v>
      </c>
    </row>
    <row r="23" customHeight="1" spans="1:9">
      <c r="A23" s="11"/>
      <c r="B23" s="22"/>
      <c r="C23" s="52"/>
      <c r="D23" s="37"/>
      <c r="E23" s="15"/>
      <c r="F23" s="16" t="s">
        <v>17</v>
      </c>
      <c r="G23" s="16">
        <v>1000</v>
      </c>
      <c r="H23" s="74">
        <v>0.025</v>
      </c>
      <c r="I23" s="79">
        <f t="shared" si="0"/>
        <v>25</v>
      </c>
    </row>
    <row r="24" customHeight="1" spans="1:9">
      <c r="A24" s="11"/>
      <c r="B24" s="19"/>
      <c r="C24" s="52"/>
      <c r="D24" s="37"/>
      <c r="E24" s="15"/>
      <c r="F24" s="15" t="s">
        <v>24</v>
      </c>
      <c r="G24" s="16">
        <f>1000*1.03</f>
        <v>1030</v>
      </c>
      <c r="H24" s="79">
        <v>0.85</v>
      </c>
      <c r="I24" s="79">
        <f t="shared" si="0"/>
        <v>875.5</v>
      </c>
    </row>
    <row r="25" customHeight="1" spans="1:9">
      <c r="I25" s="69">
        <f>SUM(I3:I24)</f>
        <v>26424.03</v>
      </c>
    </row>
    <row r="27" customHeight="1" spans="1:9">
      <c r="H27" s="1" t="s">
        <v>31</v>
      </c>
      <c r="I27" s="1">
        <v>8835.29</v>
      </c>
    </row>
    <row r="28" customHeight="1" spans="1:9">
      <c r="H28" s="68" t="s">
        <v>32</v>
      </c>
      <c r="I28" s="69">
        <f>I25-I27</f>
        <v>17588.74</v>
      </c>
    </row>
    <row r="30" customHeight="1" spans="1:9">
      <c r="A30" s="1" t="s">
        <v>33</v>
      </c>
    </row>
    <row r="31" customHeight="1" spans="1:9">
      <c r="A31" s="1" t="s">
        <v>34</v>
      </c>
      <c r="B31" s="1" t="s">
        <v>35</v>
      </c>
      <c r="C31" s="1" t="s">
        <v>36</v>
      </c>
      <c r="D31" s="1" t="s">
        <v>37</v>
      </c>
      <c r="E31" s="1" t="s">
        <v>38</v>
      </c>
    </row>
    <row r="32" customHeight="1" spans="1:9">
      <c r="A32" s="1" t="s">
        <v>39</v>
      </c>
      <c r="B32" s="1">
        <v>15000</v>
      </c>
      <c r="C32" s="1" t="s">
        <v>40</v>
      </c>
      <c r="D32" s="1">
        <v>4000</v>
      </c>
      <c r="E32" s="1" t="s">
        <v>41</v>
      </c>
    </row>
    <row r="33" customHeight="1" spans="1:10">
      <c r="A33" s="1" t="s">
        <v>42</v>
      </c>
      <c r="B33" s="1">
        <v>15000</v>
      </c>
      <c r="C33" s="1" t="s">
        <v>40</v>
      </c>
      <c r="D33" s="1">
        <v>12000</v>
      </c>
      <c r="E33" s="1" t="s">
        <v>41</v>
      </c>
    </row>
    <row r="35" customHeight="1" spans="1:10">
      <c r="A35" s="1" t="s">
        <v>43</v>
      </c>
    </row>
    <row r="36" customHeight="1" spans="1:10">
      <c r="A36" s="1" t="s">
        <v>34</v>
      </c>
      <c r="B36" s="1" t="s">
        <v>35</v>
      </c>
      <c r="C36" s="1" t="s">
        <v>36</v>
      </c>
      <c r="D36" s="1" t="s">
        <v>37</v>
      </c>
      <c r="E36" s="1" t="s">
        <v>38</v>
      </c>
    </row>
    <row r="37" customHeight="1" spans="1:10">
      <c r="A37" s="1" t="s">
        <v>39</v>
      </c>
      <c r="B37" s="1">
        <v>3000</v>
      </c>
      <c r="C37" s="1" t="s">
        <v>40</v>
      </c>
      <c r="D37" s="1">
        <f>1050+613.74-75</f>
        <v>1588.74</v>
      </c>
      <c r="E37" s="1" t="s">
        <v>41</v>
      </c>
    </row>
    <row r="39" customHeight="1" spans="1:10">
      <c r="C39" s="1" t="s">
        <v>44</v>
      </c>
      <c r="D39" s="1">
        <f>D37+D33+D32</f>
        <v>17588.74</v>
      </c>
    </row>
    <row r="43" ht="45" customHeight="1" spans="1:10">
      <c r="A43" s="80" t="s">
        <v>45</v>
      </c>
      <c r="B43" s="80"/>
      <c r="C43" s="80"/>
      <c r="D43" s="80"/>
      <c r="E43" s="80"/>
      <c r="F43" s="80"/>
      <c r="G43" s="80"/>
      <c r="H43" s="80"/>
      <c r="I43" s="80"/>
      <c r="J43" s="80"/>
    </row>
    <row r="44" ht="45" customHeight="1" spans="1:10">
      <c r="A44" s="81" t="s">
        <v>46</v>
      </c>
      <c r="B44" s="81" t="s">
        <v>47</v>
      </c>
      <c r="C44" s="81" t="s">
        <v>48</v>
      </c>
      <c r="D44" s="81" t="s">
        <v>49</v>
      </c>
      <c r="E44" s="81" t="s">
        <v>50</v>
      </c>
      <c r="F44" s="81" t="s">
        <v>51</v>
      </c>
      <c r="G44" s="81" t="s">
        <v>52</v>
      </c>
      <c r="H44" s="81" t="s">
        <v>53</v>
      </c>
      <c r="I44" s="81" t="s">
        <v>54</v>
      </c>
      <c r="J44" s="81" t="s">
        <v>38</v>
      </c>
    </row>
    <row r="45" ht="37" customHeight="1" spans="1:10">
      <c r="A45" s="82">
        <v>1</v>
      </c>
      <c r="B45" s="83">
        <v>46017</v>
      </c>
      <c r="C45" s="84" t="s">
        <v>55</v>
      </c>
      <c r="D45" s="85" t="s">
        <v>56</v>
      </c>
      <c r="E45" s="85" t="s">
        <v>39</v>
      </c>
      <c r="F45" s="85" t="s">
        <v>57</v>
      </c>
      <c r="G45" s="85" t="s">
        <v>40</v>
      </c>
      <c r="H45" s="86">
        <v>15000</v>
      </c>
      <c r="I45" s="87">
        <v>4000</v>
      </c>
      <c r="J45" s="85" t="s">
        <v>41</v>
      </c>
    </row>
    <row r="46" ht="37" customHeight="1" spans="1:10">
      <c r="A46" s="88"/>
      <c r="B46" s="89"/>
      <c r="C46" s="90"/>
      <c r="D46" s="91"/>
      <c r="E46" s="91" t="s">
        <v>42</v>
      </c>
      <c r="F46" s="91" t="s">
        <v>57</v>
      </c>
      <c r="G46" s="91" t="s">
        <v>40</v>
      </c>
      <c r="H46" s="92">
        <v>15000</v>
      </c>
      <c r="I46" s="93">
        <v>12000</v>
      </c>
      <c r="J46" s="91"/>
    </row>
    <row r="47" ht="37" customHeight="1" spans="1:10">
      <c r="A47" s="94">
        <v>1</v>
      </c>
      <c r="B47" s="95">
        <v>46017</v>
      </c>
      <c r="C47" s="90" t="s">
        <v>55</v>
      </c>
      <c r="D47" s="91" t="s">
        <v>58</v>
      </c>
      <c r="E47" s="91" t="s">
        <v>39</v>
      </c>
      <c r="F47" s="91" t="s">
        <v>57</v>
      </c>
      <c r="G47" s="91" t="s">
        <v>40</v>
      </c>
      <c r="H47" s="91">
        <v>3000</v>
      </c>
      <c r="I47" s="92">
        <f>1050+613.74-75</f>
        <v>1588.74</v>
      </c>
      <c r="J47" s="91" t="s">
        <v>41</v>
      </c>
    </row>
  </sheetData>
  <autoFilter xmlns:etc="http://www.wps.cn/officeDocument/2017/etCustomData" ref="B1:I25" etc:filterBottomFollowUsedRange="0">
    <extLst/>
  </autoFilter>
  <mergeCells count="34">
    <mergeCell ref="A1:I1"/>
    <mergeCell ref="A43:J43"/>
    <mergeCell ref="A3:A8"/>
    <mergeCell ref="A9:A14"/>
    <mergeCell ref="A15:A19"/>
    <mergeCell ref="A20:A24"/>
    <mergeCell ref="A45:A46"/>
    <mergeCell ref="B3:B5"/>
    <mergeCell ref="B9:B10"/>
    <mergeCell ref="B12:B13"/>
    <mergeCell ref="B15:B16"/>
    <mergeCell ref="B17:B19"/>
    <mergeCell ref="B20:B21"/>
    <mergeCell ref="B22:B24"/>
    <mergeCell ref="B45:B46"/>
    <mergeCell ref="C3:C8"/>
    <mergeCell ref="C9:C14"/>
    <mergeCell ref="C15:C19"/>
    <mergeCell ref="C20:C24"/>
    <mergeCell ref="C45:C46"/>
    <mergeCell ref="D3:D8"/>
    <mergeCell ref="D9:D14"/>
    <mergeCell ref="D15:D19"/>
    <mergeCell ref="D20:D24"/>
    <mergeCell ref="D45:D46"/>
    <mergeCell ref="E3:E8"/>
    <mergeCell ref="E9:E14"/>
    <mergeCell ref="E15:E19"/>
    <mergeCell ref="E20:E24"/>
    <mergeCell ref="H3:H4"/>
    <mergeCell ref="H9:H10"/>
    <mergeCell ref="H15:H16"/>
    <mergeCell ref="H20:H21"/>
    <mergeCell ref="J45:J46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3"/>
  <sheetViews>
    <sheetView zoomScale="85" zoomScaleNormal="85" workbookViewId="0">
      <pane ySplit="2" topLeftCell="A170" activePane="bottomLeft" state="frozen"/>
      <selection/>
      <selection pane="bottomLeft" activeCell="K183" sqref="K183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21.4909090909091" style="1" customWidth="1"/>
    <col min="5" max="5" width="36.7272727272727" style="1" customWidth="1"/>
    <col min="6" max="6" width="58.9181818181818" style="1" customWidth="1"/>
    <col min="7" max="8" width="11" style="1" customWidth="1"/>
    <col min="9" max="9" width="14.9090909090909" style="2" customWidth="1"/>
    <col min="10" max="10" width="17.3636363636364" style="1" customWidth="1"/>
    <col min="11" max="16384" width="8.72727272727273" style="1"/>
  </cols>
  <sheetData>
    <row r="1" ht="14" customHeight="1" spans="1:9">
      <c r="A1" s="3" t="s">
        <v>0</v>
      </c>
      <c r="B1" s="4"/>
      <c r="C1" s="4"/>
      <c r="D1" s="4"/>
      <c r="E1" s="4"/>
      <c r="F1" s="4"/>
      <c r="G1" s="4"/>
      <c r="H1" s="4"/>
      <c r="I1" s="5"/>
    </row>
    <row r="2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0" t="s">
        <v>59</v>
      </c>
    </row>
    <row r="3" customHeight="1" spans="1:9">
      <c r="A3" s="11">
        <v>45902</v>
      </c>
      <c r="B3" s="12">
        <v>45929</v>
      </c>
      <c r="C3" s="13" t="s">
        <v>60</v>
      </c>
      <c r="D3" s="14" t="s">
        <v>61</v>
      </c>
      <c r="E3" s="15" t="s">
        <v>62</v>
      </c>
      <c r="F3" s="15" t="s">
        <v>13</v>
      </c>
      <c r="G3" s="16">
        <v>40000</v>
      </c>
      <c r="H3" s="17">
        <v>0.05</v>
      </c>
      <c r="I3" s="18">
        <f>G3*H3</f>
        <v>2000</v>
      </c>
    </row>
    <row r="4" customHeight="1" spans="1:9">
      <c r="A4" s="11"/>
      <c r="B4" s="19"/>
      <c r="C4" s="20"/>
      <c r="D4" s="21"/>
      <c r="E4" s="15"/>
      <c r="F4" s="16" t="s">
        <v>14</v>
      </c>
      <c r="G4" s="16">
        <v>40000</v>
      </c>
      <c r="H4" s="17"/>
      <c r="I4" s="18">
        <f>G4*H4</f>
        <v>0</v>
      </c>
    </row>
    <row r="5" customHeight="1" spans="1:9">
      <c r="A5" s="11"/>
      <c r="B5" s="22">
        <v>45915</v>
      </c>
      <c r="C5" s="20"/>
      <c r="D5" s="21"/>
      <c r="E5" s="15"/>
      <c r="F5" s="16" t="s">
        <v>23</v>
      </c>
      <c r="G5" s="16">
        <f>40000*4</f>
        <v>160000</v>
      </c>
      <c r="H5" s="17">
        <v>0.0072</v>
      </c>
      <c r="I5" s="18">
        <f>G5*H5</f>
        <v>1152</v>
      </c>
    </row>
    <row r="6" customHeight="1" spans="1:9">
      <c r="A6" s="11"/>
      <c r="B6" s="22"/>
      <c r="C6" s="20"/>
      <c r="D6" s="21"/>
      <c r="E6" s="15"/>
      <c r="F6" s="16" t="s">
        <v>17</v>
      </c>
      <c r="G6" s="16">
        <v>40000</v>
      </c>
      <c r="H6" s="17">
        <v>0.0052</v>
      </c>
      <c r="I6" s="18">
        <f t="shared" ref="I6:I37" si="0">G6*H6</f>
        <v>208</v>
      </c>
    </row>
    <row r="7" customHeight="1" spans="1:9">
      <c r="A7" s="11"/>
      <c r="B7" s="11">
        <v>45908</v>
      </c>
      <c r="C7" s="20"/>
      <c r="D7" s="21"/>
      <c r="E7" s="15"/>
      <c r="F7" s="15" t="s">
        <v>63</v>
      </c>
      <c r="G7" s="16">
        <f>40000*1.03</f>
        <v>41200</v>
      </c>
      <c r="H7" s="17">
        <v>0.15</v>
      </c>
      <c r="I7" s="18">
        <f t="shared" si="0"/>
        <v>6180</v>
      </c>
    </row>
    <row r="8" customHeight="1" spans="1:9">
      <c r="A8" s="11">
        <v>45904</v>
      </c>
      <c r="B8" s="23">
        <v>45961</v>
      </c>
      <c r="C8" s="24" t="s">
        <v>64</v>
      </c>
      <c r="D8" s="25" t="s">
        <v>65</v>
      </c>
      <c r="E8" s="15" t="s">
        <v>66</v>
      </c>
      <c r="F8" s="15" t="s">
        <v>13</v>
      </c>
      <c r="G8" s="16">
        <v>14320</v>
      </c>
      <c r="H8" s="26">
        <v>0.04</v>
      </c>
      <c r="I8" s="18">
        <f t="shared" si="0"/>
        <v>572.8</v>
      </c>
    </row>
    <row r="9" customHeight="1" spans="1:9">
      <c r="A9" s="11"/>
      <c r="B9" s="27"/>
      <c r="C9" s="28"/>
      <c r="D9" s="25"/>
      <c r="E9" s="15"/>
      <c r="F9" s="16" t="s">
        <v>14</v>
      </c>
      <c r="G9" s="16">
        <v>14320</v>
      </c>
      <c r="H9" s="29"/>
      <c r="I9" s="18">
        <f t="shared" si="0"/>
        <v>0</v>
      </c>
    </row>
    <row r="10" customHeight="1" spans="1:9">
      <c r="A10" s="11"/>
      <c r="B10" s="27"/>
      <c r="C10" s="28"/>
      <c r="D10" s="25"/>
      <c r="E10" s="15"/>
      <c r="F10" s="15" t="s">
        <v>67</v>
      </c>
      <c r="G10" s="16">
        <v>1080</v>
      </c>
      <c r="H10" s="30">
        <v>0.042</v>
      </c>
      <c r="I10" s="18">
        <f t="shared" si="0"/>
        <v>45.36</v>
      </c>
    </row>
    <row r="11" customHeight="1" spans="1:9">
      <c r="A11" s="11"/>
      <c r="B11" s="31">
        <v>45912</v>
      </c>
      <c r="C11" s="28"/>
      <c r="D11" s="25"/>
      <c r="E11" s="15"/>
      <c r="F11" s="16" t="s">
        <v>68</v>
      </c>
      <c r="G11" s="16">
        <f>20000*4</f>
        <v>80000</v>
      </c>
      <c r="H11" s="32">
        <v>0.0065</v>
      </c>
      <c r="I11" s="18">
        <f t="shared" si="0"/>
        <v>520</v>
      </c>
    </row>
    <row r="12" customHeight="1" spans="1:9">
      <c r="A12" s="11"/>
      <c r="B12" s="31">
        <v>45913</v>
      </c>
      <c r="C12" s="28"/>
      <c r="D12" s="25"/>
      <c r="E12" s="15"/>
      <c r="F12" s="16" t="s">
        <v>69</v>
      </c>
      <c r="G12" s="16">
        <f>20000*1.03</f>
        <v>20600</v>
      </c>
      <c r="H12" s="33">
        <v>0.097</v>
      </c>
      <c r="I12" s="18">
        <f t="shared" si="0"/>
        <v>1998.2</v>
      </c>
    </row>
    <row r="13" customHeight="1" spans="1:9">
      <c r="A13" s="11"/>
      <c r="B13" s="31">
        <v>45912</v>
      </c>
      <c r="C13" s="28"/>
      <c r="D13" s="25"/>
      <c r="E13" s="15"/>
      <c r="F13" s="15" t="s">
        <v>70</v>
      </c>
      <c r="G13" s="16">
        <v>20000</v>
      </c>
      <c r="H13" s="33">
        <v>0.023</v>
      </c>
      <c r="I13" s="18">
        <f t="shared" si="0"/>
        <v>460</v>
      </c>
    </row>
    <row r="14" customHeight="1" spans="1:9">
      <c r="A14" s="11">
        <v>45908</v>
      </c>
      <c r="B14" s="23">
        <v>45940</v>
      </c>
      <c r="C14" s="34">
        <v>40269</v>
      </c>
      <c r="D14" s="25" t="s">
        <v>71</v>
      </c>
      <c r="E14" s="15" t="s">
        <v>72</v>
      </c>
      <c r="F14" s="15" t="s">
        <v>13</v>
      </c>
      <c r="G14" s="16">
        <v>12000</v>
      </c>
      <c r="H14" s="35">
        <v>0.05</v>
      </c>
      <c r="I14" s="18">
        <f t="shared" si="0"/>
        <v>600</v>
      </c>
    </row>
    <row r="15" customHeight="1" spans="1:9">
      <c r="A15" s="11"/>
      <c r="B15" s="27"/>
      <c r="C15" s="36"/>
      <c r="D15" s="37"/>
      <c r="E15" s="15"/>
      <c r="F15" s="16" t="s">
        <v>14</v>
      </c>
      <c r="G15" s="16">
        <v>12000</v>
      </c>
      <c r="H15" s="38"/>
      <c r="I15" s="18">
        <f t="shared" si="0"/>
        <v>0</v>
      </c>
    </row>
    <row r="16" customHeight="1" spans="1:9">
      <c r="A16" s="11"/>
      <c r="B16" s="27">
        <v>45918</v>
      </c>
      <c r="C16" s="36"/>
      <c r="D16" s="37"/>
      <c r="E16" s="15"/>
      <c r="F16" s="16" t="s">
        <v>68</v>
      </c>
      <c r="G16" s="16">
        <f>12000*4</f>
        <v>48000</v>
      </c>
      <c r="H16" s="39">
        <v>0.0072</v>
      </c>
      <c r="I16" s="18">
        <f t="shared" si="0"/>
        <v>345.6</v>
      </c>
    </row>
    <row r="17" customHeight="1" spans="1:9">
      <c r="A17" s="11"/>
      <c r="B17" s="27"/>
      <c r="C17" s="36"/>
      <c r="D17" s="37"/>
      <c r="E17" s="15"/>
      <c r="F17" s="16" t="s">
        <v>73</v>
      </c>
      <c r="G17" s="16">
        <v>12000</v>
      </c>
      <c r="H17" s="40">
        <v>0.02</v>
      </c>
      <c r="I17" s="18">
        <f t="shared" si="0"/>
        <v>240</v>
      </c>
    </row>
    <row r="18" customHeight="1" spans="1:9">
      <c r="A18" s="11"/>
      <c r="B18" s="12">
        <v>45912</v>
      </c>
      <c r="C18" s="36"/>
      <c r="D18" s="37"/>
      <c r="E18" s="15"/>
      <c r="F18" s="15" t="s">
        <v>74</v>
      </c>
      <c r="G18" s="16">
        <f>12000*1.03</f>
        <v>12360</v>
      </c>
      <c r="H18" s="40">
        <v>0.15</v>
      </c>
      <c r="I18" s="18">
        <f t="shared" si="0"/>
        <v>1854</v>
      </c>
    </row>
    <row r="19" customHeight="1" spans="1:9">
      <c r="A19" s="11"/>
      <c r="B19" s="22"/>
      <c r="C19" s="36"/>
      <c r="D19" s="37"/>
      <c r="E19" s="15"/>
      <c r="F19" s="15" t="s">
        <v>70</v>
      </c>
      <c r="G19" s="16">
        <v>12000</v>
      </c>
      <c r="H19" s="40">
        <v>0.024</v>
      </c>
      <c r="I19" s="18">
        <f t="shared" si="0"/>
        <v>288</v>
      </c>
    </row>
    <row r="20" customHeight="1" spans="1:9">
      <c r="A20" s="11">
        <v>45911</v>
      </c>
      <c r="B20" s="23">
        <v>45929</v>
      </c>
      <c r="C20" s="41">
        <v>90006</v>
      </c>
      <c r="D20" s="25" t="s">
        <v>75</v>
      </c>
      <c r="E20" s="15" t="s">
        <v>76</v>
      </c>
      <c r="F20" s="15" t="s">
        <v>13</v>
      </c>
      <c r="G20" s="16">
        <v>5000</v>
      </c>
      <c r="H20" s="26">
        <v>0.04</v>
      </c>
      <c r="I20" s="18">
        <f t="shared" si="0"/>
        <v>200</v>
      </c>
    </row>
    <row r="21" customHeight="1" spans="1:9">
      <c r="A21" s="11"/>
      <c r="B21" s="27"/>
      <c r="C21" s="42"/>
      <c r="D21" s="25"/>
      <c r="E21" s="15"/>
      <c r="F21" s="16" t="s">
        <v>14</v>
      </c>
      <c r="G21" s="16">
        <v>5000</v>
      </c>
      <c r="H21" s="29"/>
      <c r="I21" s="18">
        <f t="shared" si="0"/>
        <v>0</v>
      </c>
    </row>
    <row r="22" customHeight="1" spans="1:9">
      <c r="A22" s="11"/>
      <c r="B22" s="31">
        <v>45933</v>
      </c>
      <c r="C22" s="42"/>
      <c r="D22" s="25"/>
      <c r="E22" s="15"/>
      <c r="F22" s="16" t="s">
        <v>68</v>
      </c>
      <c r="G22" s="16">
        <v>20000</v>
      </c>
      <c r="H22" s="32">
        <v>0.0065</v>
      </c>
      <c r="I22" s="18">
        <f t="shared" si="0"/>
        <v>130</v>
      </c>
    </row>
    <row r="23" customHeight="1" spans="1:9">
      <c r="A23" s="11"/>
      <c r="B23" s="31">
        <v>45920</v>
      </c>
      <c r="C23" s="42"/>
      <c r="D23" s="25"/>
      <c r="E23" s="15"/>
      <c r="F23" s="16" t="s">
        <v>69</v>
      </c>
      <c r="G23" s="16">
        <v>5150</v>
      </c>
      <c r="H23" s="33">
        <v>0.097</v>
      </c>
      <c r="I23" s="18">
        <f t="shared" si="0"/>
        <v>499.55</v>
      </c>
    </row>
    <row r="24" customHeight="1" spans="1:9">
      <c r="A24" s="11"/>
      <c r="B24" s="31">
        <v>45933</v>
      </c>
      <c r="C24" s="42"/>
      <c r="D24" s="25"/>
      <c r="E24" s="15"/>
      <c r="F24" s="15" t="s">
        <v>70</v>
      </c>
      <c r="G24" s="16">
        <v>5000</v>
      </c>
      <c r="H24" s="33">
        <v>0.023</v>
      </c>
      <c r="I24" s="18">
        <f t="shared" si="0"/>
        <v>115</v>
      </c>
    </row>
    <row r="25" customHeight="1" spans="1:9">
      <c r="A25" s="11">
        <v>45911</v>
      </c>
      <c r="B25" s="23">
        <v>45957</v>
      </c>
      <c r="C25" s="24" t="s">
        <v>77</v>
      </c>
      <c r="D25" s="25" t="s">
        <v>78</v>
      </c>
      <c r="E25" s="15" t="s">
        <v>79</v>
      </c>
      <c r="F25" s="15" t="s">
        <v>13</v>
      </c>
      <c r="G25" s="16">
        <v>17120</v>
      </c>
      <c r="H25" s="26">
        <v>0.04</v>
      </c>
      <c r="I25" s="18">
        <f t="shared" si="0"/>
        <v>684.8</v>
      </c>
    </row>
    <row r="26" customHeight="1" spans="1:9">
      <c r="A26" s="11"/>
      <c r="B26" s="27"/>
      <c r="C26" s="28"/>
      <c r="D26" s="25"/>
      <c r="E26" s="15"/>
      <c r="F26" s="16" t="s">
        <v>14</v>
      </c>
      <c r="G26" s="16">
        <v>17120</v>
      </c>
      <c r="H26" s="29"/>
      <c r="I26" s="18">
        <f t="shared" si="0"/>
        <v>0</v>
      </c>
    </row>
    <row r="27" customHeight="1" spans="1:9">
      <c r="A27" s="11"/>
      <c r="B27" s="31">
        <v>45917</v>
      </c>
      <c r="C27" s="28"/>
      <c r="D27" s="25"/>
      <c r="E27" s="15"/>
      <c r="F27" s="16" t="s">
        <v>68</v>
      </c>
      <c r="G27" s="16">
        <v>80000</v>
      </c>
      <c r="H27" s="32">
        <v>0.0065</v>
      </c>
      <c r="I27" s="18">
        <f t="shared" si="0"/>
        <v>520</v>
      </c>
    </row>
    <row r="28" customHeight="1" spans="1:9">
      <c r="A28" s="11"/>
      <c r="B28" s="31"/>
      <c r="C28" s="28"/>
      <c r="D28" s="25"/>
      <c r="E28" s="15"/>
      <c r="F28" s="16" t="s">
        <v>80</v>
      </c>
      <c r="G28" s="16">
        <v>28560</v>
      </c>
      <c r="H28" s="32">
        <v>0.0065</v>
      </c>
      <c r="I28" s="18">
        <f t="shared" si="0"/>
        <v>185.64</v>
      </c>
    </row>
    <row r="29" customHeight="1" spans="1:9">
      <c r="A29" s="11"/>
      <c r="B29" s="31">
        <v>45920</v>
      </c>
      <c r="C29" s="28"/>
      <c r="D29" s="25"/>
      <c r="E29" s="15"/>
      <c r="F29" s="16" t="s">
        <v>69</v>
      </c>
      <c r="G29" s="16">
        <v>20600</v>
      </c>
      <c r="H29" s="33">
        <v>0.097</v>
      </c>
      <c r="I29" s="18">
        <f t="shared" si="0"/>
        <v>1998.2</v>
      </c>
    </row>
    <row r="30" customHeight="1" spans="1:9">
      <c r="A30" s="12"/>
      <c r="B30" s="43">
        <v>45917</v>
      </c>
      <c r="C30" s="28"/>
      <c r="D30" s="44"/>
      <c r="E30" s="34"/>
      <c r="F30" s="34" t="s">
        <v>70</v>
      </c>
      <c r="G30" s="45">
        <v>20000</v>
      </c>
      <c r="H30" s="46">
        <v>0.023</v>
      </c>
      <c r="I30" s="18">
        <f t="shared" si="0"/>
        <v>460</v>
      </c>
    </row>
    <row r="31" customHeight="1" spans="1:9">
      <c r="A31" s="11"/>
      <c r="B31" s="31"/>
      <c r="C31" s="47"/>
      <c r="D31" s="25"/>
      <c r="E31" s="15"/>
      <c r="F31" s="15" t="s">
        <v>81</v>
      </c>
      <c r="G31" s="16">
        <v>439</v>
      </c>
      <c r="H31" s="33">
        <v>0.023</v>
      </c>
      <c r="I31" s="18">
        <f t="shared" si="0"/>
        <v>10.097</v>
      </c>
    </row>
    <row r="32" customHeight="1" spans="1:9">
      <c r="A32" s="19"/>
      <c r="B32" s="48"/>
      <c r="C32" s="28"/>
      <c r="D32" s="49"/>
      <c r="E32" s="50"/>
      <c r="F32" s="16" t="s">
        <v>82</v>
      </c>
      <c r="G32" s="16">
        <v>1756</v>
      </c>
      <c r="H32" s="32">
        <v>0.0065</v>
      </c>
      <c r="I32" s="18">
        <f t="shared" si="0"/>
        <v>11.414</v>
      </c>
    </row>
    <row r="33" customHeight="1" spans="1:9">
      <c r="A33" s="11">
        <v>45912</v>
      </c>
      <c r="B33" s="11">
        <v>45944</v>
      </c>
      <c r="C33" s="51" t="s">
        <v>83</v>
      </c>
      <c r="D33" s="14" t="s">
        <v>84</v>
      </c>
      <c r="E33" s="15" t="s">
        <v>85</v>
      </c>
      <c r="F33" s="15" t="s">
        <v>13</v>
      </c>
      <c r="G33" s="16">
        <v>5000</v>
      </c>
      <c r="H33" s="17">
        <v>0.05</v>
      </c>
      <c r="I33" s="18">
        <f t="shared" si="0"/>
        <v>250</v>
      </c>
    </row>
    <row r="34" customHeight="1" spans="1:9">
      <c r="A34" s="11"/>
      <c r="B34" s="11"/>
      <c r="C34" s="52"/>
      <c r="D34" s="21"/>
      <c r="E34" s="15"/>
      <c r="F34" s="16" t="s">
        <v>14</v>
      </c>
      <c r="G34" s="16">
        <v>5000</v>
      </c>
      <c r="H34" s="17"/>
      <c r="I34" s="18">
        <f t="shared" si="0"/>
        <v>0</v>
      </c>
    </row>
    <row r="35" customHeight="1" spans="1:9">
      <c r="A35" s="11"/>
      <c r="B35" s="11">
        <v>45919</v>
      </c>
      <c r="C35" s="52"/>
      <c r="D35" s="21"/>
      <c r="E35" s="15"/>
      <c r="F35" s="16" t="s">
        <v>23</v>
      </c>
      <c r="G35" s="16">
        <v>20000</v>
      </c>
      <c r="H35" s="17">
        <v>0.0072</v>
      </c>
      <c r="I35" s="18">
        <f t="shared" si="0"/>
        <v>144</v>
      </c>
    </row>
    <row r="36" customHeight="1" spans="1:9">
      <c r="A36" s="11"/>
      <c r="B36" s="11"/>
      <c r="C36" s="52"/>
      <c r="D36" s="21"/>
      <c r="E36" s="15"/>
      <c r="F36" s="16" t="s">
        <v>17</v>
      </c>
      <c r="G36" s="16">
        <v>5000</v>
      </c>
      <c r="H36" s="17">
        <v>0.0052</v>
      </c>
      <c r="I36" s="18">
        <f t="shared" si="0"/>
        <v>26</v>
      </c>
    </row>
    <row r="37" customHeight="1" spans="1:9">
      <c r="A37" s="11"/>
      <c r="B37" s="11">
        <v>45917</v>
      </c>
      <c r="C37" s="52"/>
      <c r="D37" s="21"/>
      <c r="E37" s="15"/>
      <c r="F37" s="15" t="s">
        <v>24</v>
      </c>
      <c r="G37" s="16">
        <v>5150</v>
      </c>
      <c r="H37" s="17">
        <v>0.15</v>
      </c>
      <c r="I37" s="18">
        <f t="shared" si="0"/>
        <v>772.5</v>
      </c>
    </row>
    <row r="38" customHeight="1" spans="1:9">
      <c r="A38" s="12">
        <v>45916</v>
      </c>
      <c r="B38" s="11">
        <v>45957</v>
      </c>
      <c r="C38" s="34" t="s">
        <v>86</v>
      </c>
      <c r="D38" s="44" t="s">
        <v>87</v>
      </c>
      <c r="E38" s="34" t="s">
        <v>88</v>
      </c>
      <c r="F38" s="15" t="s">
        <v>13</v>
      </c>
      <c r="G38" s="16">
        <v>2880</v>
      </c>
      <c r="H38" s="26">
        <v>0.04</v>
      </c>
      <c r="I38" s="18">
        <f t="shared" ref="I38:I69" si="1">G38*H38</f>
        <v>115.2</v>
      </c>
    </row>
    <row r="39" customHeight="1" spans="1:9">
      <c r="A39" s="22"/>
      <c r="B39" s="11"/>
      <c r="C39" s="36"/>
      <c r="D39" s="53"/>
      <c r="E39" s="36"/>
      <c r="F39" s="16" t="s">
        <v>14</v>
      </c>
      <c r="G39" s="16">
        <v>2880</v>
      </c>
      <c r="H39" s="29"/>
      <c r="I39" s="18">
        <f t="shared" si="1"/>
        <v>0</v>
      </c>
    </row>
    <row r="40" customHeight="1" spans="1:9">
      <c r="A40" s="22"/>
      <c r="B40" s="11"/>
      <c r="C40" s="36"/>
      <c r="D40" s="53"/>
      <c r="E40" s="36"/>
      <c r="F40" s="15" t="s">
        <v>89</v>
      </c>
      <c r="G40" s="16">
        <v>720</v>
      </c>
      <c r="H40" s="30">
        <v>0.042</v>
      </c>
      <c r="I40" s="18">
        <f t="shared" si="1"/>
        <v>30.24</v>
      </c>
    </row>
    <row r="41" customHeight="1" spans="1:9">
      <c r="A41" s="22"/>
      <c r="B41" s="54"/>
      <c r="C41" s="36"/>
      <c r="D41" s="53"/>
      <c r="E41" s="36"/>
      <c r="F41" s="16" t="s">
        <v>90</v>
      </c>
      <c r="G41" s="55">
        <v>1440</v>
      </c>
      <c r="H41" s="32">
        <v>0.0065</v>
      </c>
      <c r="I41" s="18">
        <f t="shared" si="1"/>
        <v>9.36</v>
      </c>
    </row>
    <row r="42" customHeight="1" spans="1:9">
      <c r="A42" s="22"/>
      <c r="B42" s="22">
        <v>45933</v>
      </c>
      <c r="C42" s="36"/>
      <c r="D42" s="53"/>
      <c r="E42" s="36"/>
      <c r="F42" s="16" t="s">
        <v>82</v>
      </c>
      <c r="G42" s="55">
        <f>680*4</f>
        <v>2720</v>
      </c>
      <c r="H42" s="32">
        <v>0.0065</v>
      </c>
      <c r="I42" s="18">
        <f t="shared" si="1"/>
        <v>17.68</v>
      </c>
    </row>
    <row r="43" customHeight="1" spans="1:9">
      <c r="A43" s="22"/>
      <c r="B43" s="22"/>
      <c r="C43" s="36"/>
      <c r="D43" s="53"/>
      <c r="E43" s="36"/>
      <c r="F43" s="16" t="s">
        <v>91</v>
      </c>
      <c r="G43" s="55">
        <v>700</v>
      </c>
      <c r="H43" s="33">
        <v>0.097</v>
      </c>
      <c r="I43" s="18">
        <f t="shared" si="1"/>
        <v>67.9</v>
      </c>
    </row>
    <row r="44" customHeight="1" spans="1:9">
      <c r="A44" s="19"/>
      <c r="B44" s="22"/>
      <c r="C44" s="36"/>
      <c r="D44" s="49"/>
      <c r="E44" s="50"/>
      <c r="F44" s="15" t="s">
        <v>92</v>
      </c>
      <c r="G44" s="55">
        <v>680</v>
      </c>
      <c r="H44" s="33">
        <v>0.023</v>
      </c>
      <c r="I44" s="18">
        <f t="shared" si="1"/>
        <v>15.64</v>
      </c>
    </row>
    <row r="45" customHeight="1" spans="1:9">
      <c r="A45" s="11">
        <v>45917</v>
      </c>
      <c r="B45" s="22">
        <v>45920</v>
      </c>
      <c r="C45" s="13" t="s">
        <v>93</v>
      </c>
      <c r="D45" s="14" t="s">
        <v>94</v>
      </c>
      <c r="E45" s="15" t="s">
        <v>95</v>
      </c>
      <c r="F45" s="16" t="s">
        <v>23</v>
      </c>
      <c r="G45" s="16">
        <v>21200</v>
      </c>
      <c r="H45" s="17">
        <v>0.0072</v>
      </c>
      <c r="I45" s="18">
        <f t="shared" si="1"/>
        <v>152.64</v>
      </c>
    </row>
    <row r="46" customHeight="1" spans="1:9">
      <c r="A46" s="11"/>
      <c r="B46" s="22"/>
      <c r="C46" s="13"/>
      <c r="D46" s="21"/>
      <c r="E46" s="15"/>
      <c r="F46" s="16" t="s">
        <v>17</v>
      </c>
      <c r="G46" s="16">
        <v>5300</v>
      </c>
      <c r="H46" s="17">
        <v>0.0052</v>
      </c>
      <c r="I46" s="18">
        <f t="shared" si="1"/>
        <v>27.56</v>
      </c>
    </row>
    <row r="47" customHeight="1" spans="1:9">
      <c r="A47" s="11"/>
      <c r="B47" s="11">
        <v>45922</v>
      </c>
      <c r="C47" s="20"/>
      <c r="D47" s="21"/>
      <c r="E47" s="15"/>
      <c r="F47" s="15" t="s">
        <v>63</v>
      </c>
      <c r="G47" s="16">
        <v>5459</v>
      </c>
      <c r="H47" s="17">
        <v>0.15</v>
      </c>
      <c r="I47" s="18">
        <f t="shared" si="1"/>
        <v>818.85</v>
      </c>
    </row>
    <row r="48" customHeight="1" spans="1:9">
      <c r="A48" s="11">
        <v>45917</v>
      </c>
      <c r="B48" s="23">
        <v>45930</v>
      </c>
      <c r="C48" s="56" t="s">
        <v>96</v>
      </c>
      <c r="D48" s="25" t="s">
        <v>97</v>
      </c>
      <c r="E48" s="15" t="s">
        <v>98</v>
      </c>
      <c r="F48" s="15" t="s">
        <v>13</v>
      </c>
      <c r="G48" s="16">
        <v>15000</v>
      </c>
      <c r="H48" s="26">
        <v>0.04</v>
      </c>
      <c r="I48" s="18">
        <f t="shared" si="1"/>
        <v>600</v>
      </c>
    </row>
    <row r="49" customHeight="1" spans="1:9">
      <c r="A49" s="11"/>
      <c r="B49" s="27"/>
      <c r="C49" s="53"/>
      <c r="D49" s="25"/>
      <c r="E49" s="15"/>
      <c r="F49" s="16" t="s">
        <v>14</v>
      </c>
      <c r="G49" s="16">
        <v>15000</v>
      </c>
      <c r="H49" s="29"/>
      <c r="I49" s="18">
        <f t="shared" si="1"/>
        <v>0</v>
      </c>
    </row>
    <row r="50" customHeight="1" spans="1:9">
      <c r="A50" s="11"/>
      <c r="B50" s="57">
        <v>45933</v>
      </c>
      <c r="C50" s="53"/>
      <c r="D50" s="25"/>
      <c r="E50" s="15"/>
      <c r="F50" s="15" t="s">
        <v>13</v>
      </c>
      <c r="G50" s="16">
        <v>10000</v>
      </c>
      <c r="H50" s="26">
        <v>0.04</v>
      </c>
      <c r="I50" s="18">
        <f t="shared" si="1"/>
        <v>400</v>
      </c>
    </row>
    <row r="51" customHeight="1" spans="1:9">
      <c r="A51" s="11"/>
      <c r="B51" s="57"/>
      <c r="C51" s="53"/>
      <c r="D51" s="25"/>
      <c r="E51" s="15"/>
      <c r="F51" s="16" t="s">
        <v>14</v>
      </c>
      <c r="G51" s="16">
        <v>10000</v>
      </c>
      <c r="H51" s="29"/>
      <c r="I51" s="18">
        <f t="shared" si="1"/>
        <v>0</v>
      </c>
    </row>
    <row r="52" customHeight="1" spans="1:9">
      <c r="A52" s="11"/>
      <c r="B52" s="31">
        <v>45930</v>
      </c>
      <c r="C52" s="53"/>
      <c r="D52" s="25"/>
      <c r="E52" s="15"/>
      <c r="F52" s="16" t="s">
        <v>68</v>
      </c>
      <c r="G52" s="16">
        <v>100000</v>
      </c>
      <c r="H52" s="32">
        <v>0.0065</v>
      </c>
      <c r="I52" s="18">
        <f t="shared" si="1"/>
        <v>650</v>
      </c>
    </row>
    <row r="53" customHeight="1" spans="1:9">
      <c r="A53" s="11"/>
      <c r="B53" s="31">
        <v>45924</v>
      </c>
      <c r="C53" s="53"/>
      <c r="D53" s="25"/>
      <c r="E53" s="15"/>
      <c r="F53" s="16" t="s">
        <v>69</v>
      </c>
      <c r="G53" s="16">
        <v>25750</v>
      </c>
      <c r="H53" s="33">
        <v>0.097</v>
      </c>
      <c r="I53" s="18">
        <f t="shared" si="1"/>
        <v>2497.75</v>
      </c>
    </row>
    <row r="54" customHeight="1" spans="1:9">
      <c r="A54" s="11"/>
      <c r="B54" s="31">
        <v>45930</v>
      </c>
      <c r="C54" s="53"/>
      <c r="D54" s="25"/>
      <c r="E54" s="15"/>
      <c r="F54" s="15" t="s">
        <v>70</v>
      </c>
      <c r="G54" s="16">
        <v>25000</v>
      </c>
      <c r="H54" s="33">
        <v>0.023</v>
      </c>
      <c r="I54" s="18">
        <f t="shared" si="1"/>
        <v>575</v>
      </c>
    </row>
    <row r="55" customHeight="1" spans="1:9">
      <c r="A55" s="11">
        <v>45917</v>
      </c>
      <c r="B55" s="11">
        <v>45941</v>
      </c>
      <c r="C55" s="51" t="s">
        <v>99</v>
      </c>
      <c r="D55" s="25" t="s">
        <v>100</v>
      </c>
      <c r="E55" s="15" t="s">
        <v>101</v>
      </c>
      <c r="F55" s="15" t="s">
        <v>13</v>
      </c>
      <c r="G55" s="16">
        <v>5000</v>
      </c>
      <c r="H55" s="17">
        <v>0.05</v>
      </c>
      <c r="I55" s="18">
        <f t="shared" si="1"/>
        <v>250</v>
      </c>
    </row>
    <row r="56" customHeight="1" spans="1:9">
      <c r="A56" s="11"/>
      <c r="B56" s="11"/>
      <c r="C56" s="52"/>
      <c r="D56" s="37"/>
      <c r="E56" s="15"/>
      <c r="F56" s="16" t="s">
        <v>14</v>
      </c>
      <c r="G56" s="16">
        <v>5000</v>
      </c>
      <c r="H56" s="17"/>
      <c r="I56" s="18">
        <f t="shared" si="1"/>
        <v>0</v>
      </c>
    </row>
    <row r="57" customHeight="1" spans="1:9">
      <c r="A57" s="11"/>
      <c r="B57" s="12">
        <v>45953</v>
      </c>
      <c r="C57" s="52"/>
      <c r="D57" s="37"/>
      <c r="E57" s="15"/>
      <c r="F57" s="15" t="s">
        <v>13</v>
      </c>
      <c r="G57" s="16">
        <v>10000</v>
      </c>
      <c r="H57" s="17">
        <v>0.05</v>
      </c>
      <c r="I57" s="18">
        <f t="shared" si="1"/>
        <v>500</v>
      </c>
    </row>
    <row r="58" customHeight="1" spans="1:9">
      <c r="A58" s="11"/>
      <c r="B58" s="19"/>
      <c r="C58" s="52"/>
      <c r="D58" s="37"/>
      <c r="E58" s="15"/>
      <c r="F58" s="16" t="s">
        <v>14</v>
      </c>
      <c r="G58" s="16">
        <v>10000</v>
      </c>
      <c r="H58" s="17"/>
      <c r="I58" s="18">
        <f t="shared" si="1"/>
        <v>0</v>
      </c>
    </row>
    <row r="59" customHeight="1" spans="1:9">
      <c r="A59" s="11"/>
      <c r="B59" s="11">
        <v>45938</v>
      </c>
      <c r="C59" s="52"/>
      <c r="D59" s="37"/>
      <c r="E59" s="15"/>
      <c r="F59" s="16" t="s">
        <v>102</v>
      </c>
      <c r="G59" s="16">
        <v>20000</v>
      </c>
      <c r="H59" s="17">
        <v>0.0072</v>
      </c>
      <c r="I59" s="18">
        <f t="shared" si="1"/>
        <v>144</v>
      </c>
    </row>
    <row r="60" customHeight="1" spans="1:9">
      <c r="A60" s="11"/>
      <c r="B60" s="11"/>
      <c r="C60" s="52"/>
      <c r="D60" s="37"/>
      <c r="E60" s="15"/>
      <c r="F60" s="16" t="s">
        <v>17</v>
      </c>
      <c r="G60" s="16">
        <v>5000</v>
      </c>
      <c r="H60" s="17">
        <v>0.0052</v>
      </c>
      <c r="I60" s="18">
        <f t="shared" si="1"/>
        <v>26</v>
      </c>
    </row>
    <row r="61" customHeight="1" spans="1:9">
      <c r="A61" s="11"/>
      <c r="B61" s="11"/>
      <c r="C61" s="52"/>
      <c r="D61" s="37"/>
      <c r="E61" s="15"/>
      <c r="F61" s="16" t="s">
        <v>103</v>
      </c>
      <c r="G61" s="16">
        <v>40000</v>
      </c>
      <c r="H61" s="17">
        <v>0.0072</v>
      </c>
      <c r="I61" s="18">
        <f t="shared" si="1"/>
        <v>288</v>
      </c>
    </row>
    <row r="62" customHeight="1" spans="1:9">
      <c r="A62" s="11"/>
      <c r="B62" s="11"/>
      <c r="C62" s="52"/>
      <c r="D62" s="37"/>
      <c r="E62" s="15"/>
      <c r="F62" s="16" t="s">
        <v>17</v>
      </c>
      <c r="G62" s="16">
        <v>10000</v>
      </c>
      <c r="H62" s="17">
        <v>0.0052</v>
      </c>
      <c r="I62" s="18">
        <f t="shared" si="1"/>
        <v>52</v>
      </c>
    </row>
    <row r="63" customHeight="1" spans="1:9">
      <c r="A63" s="11"/>
      <c r="B63" s="11">
        <v>45922</v>
      </c>
      <c r="C63" s="52"/>
      <c r="D63" s="37"/>
      <c r="E63" s="15"/>
      <c r="F63" s="15" t="s">
        <v>24</v>
      </c>
      <c r="G63" s="16">
        <v>15450</v>
      </c>
      <c r="H63" s="17">
        <v>0.15</v>
      </c>
      <c r="I63" s="18">
        <f t="shared" si="1"/>
        <v>2317.5</v>
      </c>
    </row>
    <row r="64" customHeight="1" spans="1:9">
      <c r="A64" s="11">
        <v>45918</v>
      </c>
      <c r="B64" s="23">
        <v>45929</v>
      </c>
      <c r="C64" s="41">
        <v>90353</v>
      </c>
      <c r="D64" s="25" t="s">
        <v>104</v>
      </c>
      <c r="E64" s="15" t="s">
        <v>105</v>
      </c>
      <c r="F64" s="15" t="s">
        <v>13</v>
      </c>
      <c r="G64" s="16">
        <v>37000</v>
      </c>
      <c r="H64" s="26">
        <v>0.04</v>
      </c>
      <c r="I64" s="18">
        <f t="shared" si="1"/>
        <v>1480</v>
      </c>
    </row>
    <row r="65" customHeight="1" spans="1:9">
      <c r="A65" s="11"/>
      <c r="B65" s="27"/>
      <c r="C65" s="42"/>
      <c r="D65" s="25"/>
      <c r="E65" s="15"/>
      <c r="F65" s="16" t="s">
        <v>14</v>
      </c>
      <c r="G65" s="16">
        <v>37000</v>
      </c>
      <c r="H65" s="29"/>
      <c r="I65" s="18">
        <f t="shared" si="1"/>
        <v>0</v>
      </c>
    </row>
    <row r="66" customHeight="1" spans="1:9">
      <c r="A66" s="11"/>
      <c r="B66" s="31">
        <v>45933</v>
      </c>
      <c r="C66" s="42"/>
      <c r="D66" s="25"/>
      <c r="E66" s="15"/>
      <c r="F66" s="16" t="s">
        <v>68</v>
      </c>
      <c r="G66" s="16">
        <v>148000</v>
      </c>
      <c r="H66" s="32">
        <v>0.0065</v>
      </c>
      <c r="I66" s="18">
        <f t="shared" si="1"/>
        <v>962</v>
      </c>
    </row>
    <row r="67" customHeight="1" spans="1:9">
      <c r="A67" s="11"/>
      <c r="B67" s="31">
        <v>45924</v>
      </c>
      <c r="C67" s="42"/>
      <c r="D67" s="25"/>
      <c r="E67" s="15"/>
      <c r="F67" s="16" t="s">
        <v>69</v>
      </c>
      <c r="G67" s="16">
        <v>38110</v>
      </c>
      <c r="H67" s="33">
        <v>0.097</v>
      </c>
      <c r="I67" s="18">
        <f t="shared" si="1"/>
        <v>3696.67</v>
      </c>
    </row>
    <row r="68" customHeight="1" spans="1:9">
      <c r="A68" s="11"/>
      <c r="B68" s="31">
        <v>45933</v>
      </c>
      <c r="C68" s="42"/>
      <c r="D68" s="25"/>
      <c r="E68" s="15"/>
      <c r="F68" s="15" t="s">
        <v>70</v>
      </c>
      <c r="G68" s="16">
        <v>37000</v>
      </c>
      <c r="H68" s="33">
        <v>0.023</v>
      </c>
      <c r="I68" s="18">
        <f t="shared" si="1"/>
        <v>851</v>
      </c>
    </row>
    <row r="69" customHeight="1" spans="1:9">
      <c r="A69" s="11">
        <v>45918</v>
      </c>
      <c r="B69" s="23">
        <v>45933</v>
      </c>
      <c r="C69" s="58">
        <v>90350</v>
      </c>
      <c r="D69" s="25" t="s">
        <v>106</v>
      </c>
      <c r="E69" s="15" t="s">
        <v>107</v>
      </c>
      <c r="F69" s="15" t="s">
        <v>13</v>
      </c>
      <c r="G69" s="16">
        <v>2000</v>
      </c>
      <c r="H69" s="26">
        <v>0.04</v>
      </c>
      <c r="I69" s="18">
        <f t="shared" si="1"/>
        <v>80</v>
      </c>
    </row>
    <row r="70" customHeight="1" spans="1:9">
      <c r="A70" s="11"/>
      <c r="B70" s="27"/>
      <c r="C70" s="28"/>
      <c r="D70" s="25"/>
      <c r="E70" s="15"/>
      <c r="F70" s="16" t="s">
        <v>14</v>
      </c>
      <c r="G70" s="16">
        <v>2000</v>
      </c>
      <c r="H70" s="29"/>
      <c r="I70" s="18">
        <f t="shared" ref="I70:I101" si="2">G70*H70</f>
        <v>0</v>
      </c>
    </row>
    <row r="71" customHeight="1" spans="1:9">
      <c r="A71" s="11"/>
      <c r="B71" s="23">
        <v>45929</v>
      </c>
      <c r="C71" s="28"/>
      <c r="D71" s="25"/>
      <c r="E71" s="15"/>
      <c r="F71" s="16" t="s">
        <v>68</v>
      </c>
      <c r="G71" s="16">
        <v>8000</v>
      </c>
      <c r="H71" s="32">
        <v>0.0065</v>
      </c>
      <c r="I71" s="18">
        <f t="shared" si="2"/>
        <v>52</v>
      </c>
    </row>
    <row r="72" customHeight="1" spans="1:9">
      <c r="A72" s="11"/>
      <c r="B72" s="27"/>
      <c r="C72" s="28"/>
      <c r="D72" s="25"/>
      <c r="E72" s="15"/>
      <c r="F72" s="16" t="s">
        <v>69</v>
      </c>
      <c r="G72" s="16">
        <v>2060</v>
      </c>
      <c r="H72" s="33">
        <v>0.097</v>
      </c>
      <c r="I72" s="18">
        <f t="shared" si="2"/>
        <v>199.82</v>
      </c>
    </row>
    <row r="73" customHeight="1" spans="1:9">
      <c r="A73" s="11"/>
      <c r="B73" s="59"/>
      <c r="C73" s="28"/>
      <c r="D73" s="25"/>
      <c r="E73" s="15"/>
      <c r="F73" s="15" t="s">
        <v>70</v>
      </c>
      <c r="G73" s="16">
        <v>2000</v>
      </c>
      <c r="H73" s="33">
        <v>0.023</v>
      </c>
      <c r="I73" s="18">
        <f t="shared" si="2"/>
        <v>46</v>
      </c>
    </row>
    <row r="74" customHeight="1" spans="1:9">
      <c r="A74" s="11">
        <v>45923</v>
      </c>
      <c r="B74" s="12">
        <v>45929</v>
      </c>
      <c r="C74" s="60">
        <v>90502</v>
      </c>
      <c r="D74" s="25" t="s">
        <v>108</v>
      </c>
      <c r="E74" s="15" t="s">
        <v>109</v>
      </c>
      <c r="F74" s="15" t="s">
        <v>13</v>
      </c>
      <c r="G74" s="16">
        <v>3500</v>
      </c>
      <c r="H74" s="17">
        <v>0.04</v>
      </c>
      <c r="I74" s="18">
        <f t="shared" si="2"/>
        <v>140</v>
      </c>
    </row>
    <row r="75" customHeight="1" spans="1:9">
      <c r="A75" s="11"/>
      <c r="B75" s="22"/>
      <c r="C75" s="52"/>
      <c r="D75" s="37"/>
      <c r="E75" s="15"/>
      <c r="F75" s="16" t="s">
        <v>14</v>
      </c>
      <c r="G75" s="16">
        <v>3500</v>
      </c>
      <c r="H75" s="17"/>
      <c r="I75" s="18">
        <f t="shared" si="2"/>
        <v>0</v>
      </c>
    </row>
    <row r="76" customHeight="1" spans="1:9">
      <c r="A76" s="11"/>
      <c r="B76" s="22"/>
      <c r="C76" s="52"/>
      <c r="D76" s="37"/>
      <c r="E76" s="15"/>
      <c r="F76" s="16" t="s">
        <v>15</v>
      </c>
      <c r="G76" s="16">
        <v>3500</v>
      </c>
      <c r="H76" s="17">
        <v>0.0282</v>
      </c>
      <c r="I76" s="18">
        <f t="shared" si="2"/>
        <v>98.7</v>
      </c>
    </row>
    <row r="77" customHeight="1" spans="1:9">
      <c r="A77" s="11"/>
      <c r="B77" s="11">
        <v>45930</v>
      </c>
      <c r="C77" s="52"/>
      <c r="D77" s="37"/>
      <c r="E77" s="15"/>
      <c r="F77" s="16" t="s">
        <v>23</v>
      </c>
      <c r="G77" s="16">
        <v>14000</v>
      </c>
      <c r="H77" s="17">
        <v>0.0065</v>
      </c>
      <c r="I77" s="18">
        <f t="shared" si="2"/>
        <v>91</v>
      </c>
    </row>
    <row r="78" customHeight="1" spans="1:9">
      <c r="A78" s="11"/>
      <c r="B78" s="11"/>
      <c r="C78" s="52"/>
      <c r="D78" s="37"/>
      <c r="E78" s="15"/>
      <c r="F78" s="16" t="s">
        <v>17</v>
      </c>
      <c r="G78" s="16">
        <v>3500</v>
      </c>
      <c r="H78" s="17">
        <v>0.0052</v>
      </c>
      <c r="I78" s="18">
        <f t="shared" si="2"/>
        <v>18.2</v>
      </c>
    </row>
    <row r="79" customHeight="1" spans="1:9">
      <c r="A79" s="11"/>
      <c r="B79" s="11">
        <v>45925</v>
      </c>
      <c r="C79" s="52"/>
      <c r="D79" s="37"/>
      <c r="E79" s="15"/>
      <c r="F79" s="15" t="s">
        <v>24</v>
      </c>
      <c r="G79" s="16">
        <v>3605</v>
      </c>
      <c r="H79" s="17">
        <v>0.144</v>
      </c>
      <c r="I79" s="18">
        <f t="shared" si="2"/>
        <v>519.12</v>
      </c>
    </row>
    <row r="80" customHeight="1" spans="1:9">
      <c r="A80" s="11">
        <v>45923</v>
      </c>
      <c r="B80" s="12">
        <v>45929</v>
      </c>
      <c r="C80" s="60">
        <v>90503</v>
      </c>
      <c r="D80" s="25" t="s">
        <v>110</v>
      </c>
      <c r="E80" s="15" t="s">
        <v>111</v>
      </c>
      <c r="F80" s="15" t="s">
        <v>13</v>
      </c>
      <c r="G80" s="16">
        <v>2000</v>
      </c>
      <c r="H80" s="17">
        <v>0.04</v>
      </c>
      <c r="I80" s="18">
        <f t="shared" si="2"/>
        <v>80</v>
      </c>
    </row>
    <row r="81" customHeight="1" spans="1:9">
      <c r="A81" s="11"/>
      <c r="B81" s="22"/>
      <c r="C81" s="52"/>
      <c r="D81" s="25"/>
      <c r="E81" s="15"/>
      <c r="F81" s="16" t="s">
        <v>14</v>
      </c>
      <c r="G81" s="16">
        <v>2000</v>
      </c>
      <c r="H81" s="17"/>
      <c r="I81" s="18">
        <f t="shared" si="2"/>
        <v>0</v>
      </c>
    </row>
    <row r="82" customHeight="1" spans="1:9">
      <c r="A82" s="11"/>
      <c r="B82" s="22"/>
      <c r="C82" s="52"/>
      <c r="D82" s="25"/>
      <c r="E82" s="15"/>
      <c r="F82" s="16" t="s">
        <v>15</v>
      </c>
      <c r="G82" s="16">
        <v>2000</v>
      </c>
      <c r="H82" s="17">
        <v>0.0282</v>
      </c>
      <c r="I82" s="18">
        <f t="shared" si="2"/>
        <v>56.4</v>
      </c>
    </row>
    <row r="83" customHeight="1" spans="1:9">
      <c r="A83" s="11"/>
      <c r="B83" s="11">
        <v>45929</v>
      </c>
      <c r="C83" s="52"/>
      <c r="D83" s="25"/>
      <c r="E83" s="15"/>
      <c r="F83" s="16" t="s">
        <v>23</v>
      </c>
      <c r="G83" s="16">
        <v>8000</v>
      </c>
      <c r="H83" s="17">
        <v>0.0065</v>
      </c>
      <c r="I83" s="18">
        <f t="shared" si="2"/>
        <v>52</v>
      </c>
    </row>
    <row r="84" customHeight="1" spans="1:9">
      <c r="A84" s="11"/>
      <c r="B84" s="11"/>
      <c r="C84" s="52"/>
      <c r="D84" s="25"/>
      <c r="E84" s="15"/>
      <c r="F84" s="16" t="s">
        <v>17</v>
      </c>
      <c r="G84" s="16">
        <v>2000</v>
      </c>
      <c r="H84" s="17">
        <v>0.0052</v>
      </c>
      <c r="I84" s="18">
        <f t="shared" si="2"/>
        <v>10.4</v>
      </c>
    </row>
    <row r="85" customHeight="1" spans="1:9">
      <c r="A85" s="11"/>
      <c r="B85" s="11">
        <v>45925</v>
      </c>
      <c r="C85" s="52"/>
      <c r="D85" s="25"/>
      <c r="E85" s="15"/>
      <c r="F85" s="15" t="s">
        <v>24</v>
      </c>
      <c r="G85" s="16">
        <v>2060</v>
      </c>
      <c r="H85" s="17">
        <v>0.144</v>
      </c>
      <c r="I85" s="18">
        <f t="shared" si="2"/>
        <v>296.64</v>
      </c>
    </row>
    <row r="86" customHeight="1" spans="1:9">
      <c r="A86" s="11">
        <v>45923</v>
      </c>
      <c r="B86" s="12">
        <v>45930</v>
      </c>
      <c r="C86" s="60">
        <v>90576</v>
      </c>
      <c r="D86" s="25" t="s">
        <v>112</v>
      </c>
      <c r="E86" s="15" t="s">
        <v>113</v>
      </c>
      <c r="F86" s="15" t="s">
        <v>13</v>
      </c>
      <c r="G86" s="16">
        <v>5000</v>
      </c>
      <c r="H86" s="17">
        <v>0.04</v>
      </c>
      <c r="I86" s="18">
        <f t="shared" si="2"/>
        <v>200</v>
      </c>
    </row>
    <row r="87" customHeight="1" spans="1:9">
      <c r="A87" s="11"/>
      <c r="B87" s="22"/>
      <c r="C87" s="52"/>
      <c r="D87" s="25"/>
      <c r="E87" s="15"/>
      <c r="F87" s="16" t="s">
        <v>14</v>
      </c>
      <c r="G87" s="16">
        <v>5000</v>
      </c>
      <c r="H87" s="17"/>
      <c r="I87" s="18">
        <f t="shared" si="2"/>
        <v>0</v>
      </c>
    </row>
    <row r="88" customHeight="1" spans="1:9">
      <c r="A88" s="11"/>
      <c r="B88" s="22"/>
      <c r="C88" s="52"/>
      <c r="D88" s="25"/>
      <c r="E88" s="15"/>
      <c r="F88" s="16" t="s">
        <v>15</v>
      </c>
      <c r="G88" s="16">
        <v>5000</v>
      </c>
      <c r="H88" s="17">
        <v>0.0282</v>
      </c>
      <c r="I88" s="18">
        <f t="shared" si="2"/>
        <v>141</v>
      </c>
    </row>
    <row r="89" customHeight="1" spans="1:9">
      <c r="A89" s="11"/>
      <c r="B89" s="11">
        <v>45930</v>
      </c>
      <c r="C89" s="52"/>
      <c r="D89" s="25"/>
      <c r="E89" s="15"/>
      <c r="F89" s="16" t="s">
        <v>23</v>
      </c>
      <c r="G89" s="16">
        <v>20000</v>
      </c>
      <c r="H89" s="17">
        <v>0.0065</v>
      </c>
      <c r="I89" s="18">
        <f t="shared" si="2"/>
        <v>130</v>
      </c>
    </row>
    <row r="90" customHeight="1" spans="1:9">
      <c r="A90" s="11"/>
      <c r="B90" s="11"/>
      <c r="C90" s="52"/>
      <c r="D90" s="25"/>
      <c r="E90" s="15"/>
      <c r="F90" s="16" t="s">
        <v>17</v>
      </c>
      <c r="G90" s="16">
        <v>5000</v>
      </c>
      <c r="H90" s="17">
        <v>0.0052</v>
      </c>
      <c r="I90" s="18">
        <f t="shared" si="2"/>
        <v>26</v>
      </c>
    </row>
    <row r="91" customHeight="1" spans="1:9">
      <c r="A91" s="11"/>
      <c r="B91" s="11">
        <v>45924</v>
      </c>
      <c r="C91" s="52"/>
      <c r="D91" s="25"/>
      <c r="E91" s="15"/>
      <c r="F91" s="15" t="s">
        <v>24</v>
      </c>
      <c r="G91" s="16">
        <v>5150</v>
      </c>
      <c r="H91" s="17">
        <v>0.144</v>
      </c>
      <c r="I91" s="18">
        <f t="shared" si="2"/>
        <v>741.6</v>
      </c>
    </row>
    <row r="92" customHeight="1" spans="1:9">
      <c r="A92" s="11">
        <v>45923</v>
      </c>
      <c r="B92" s="23">
        <v>45940</v>
      </c>
      <c r="C92" s="58" t="s">
        <v>114</v>
      </c>
      <c r="D92" s="25" t="s">
        <v>115</v>
      </c>
      <c r="E92" s="15" t="s">
        <v>116</v>
      </c>
      <c r="F92" s="15" t="s">
        <v>13</v>
      </c>
      <c r="G92" s="16">
        <v>20001</v>
      </c>
      <c r="H92" s="26">
        <v>0.04</v>
      </c>
      <c r="I92" s="18">
        <f t="shared" si="2"/>
        <v>800.04</v>
      </c>
    </row>
    <row r="93" customHeight="1" spans="1:9">
      <c r="A93" s="11"/>
      <c r="B93" s="27"/>
      <c r="C93" s="28"/>
      <c r="D93" s="25"/>
      <c r="E93" s="15"/>
      <c r="F93" s="16" t="s">
        <v>14</v>
      </c>
      <c r="G93" s="16">
        <v>20001</v>
      </c>
      <c r="H93" s="29"/>
      <c r="I93" s="18">
        <f t="shared" si="2"/>
        <v>0</v>
      </c>
    </row>
    <row r="94" customHeight="1" spans="1:9">
      <c r="A94" s="11"/>
      <c r="B94" s="31">
        <v>45933</v>
      </c>
      <c r="C94" s="28"/>
      <c r="D94" s="25"/>
      <c r="E94" s="15"/>
      <c r="F94" s="16" t="s">
        <v>68</v>
      </c>
      <c r="G94" s="16">
        <v>80004</v>
      </c>
      <c r="H94" s="32">
        <v>0.0065</v>
      </c>
      <c r="I94" s="18">
        <f t="shared" si="2"/>
        <v>520.026</v>
      </c>
    </row>
    <row r="95" customHeight="1" spans="1:9">
      <c r="A95" s="11"/>
      <c r="B95" s="31">
        <v>45928</v>
      </c>
      <c r="C95" s="28"/>
      <c r="D95" s="25"/>
      <c r="E95" s="15"/>
      <c r="F95" s="16" t="s">
        <v>69</v>
      </c>
      <c r="G95" s="55">
        <v>20601</v>
      </c>
      <c r="H95" s="33">
        <v>0.097</v>
      </c>
      <c r="I95" s="18">
        <f t="shared" si="2"/>
        <v>1998.297</v>
      </c>
    </row>
    <row r="96" customHeight="1" spans="1:9">
      <c r="A96" s="11"/>
      <c r="B96" s="31">
        <v>45933</v>
      </c>
      <c r="C96" s="28"/>
      <c r="D96" s="25"/>
      <c r="E96" s="15"/>
      <c r="F96" s="15" t="s">
        <v>70</v>
      </c>
      <c r="G96" s="16">
        <v>20001</v>
      </c>
      <c r="H96" s="33">
        <v>0.023</v>
      </c>
      <c r="I96" s="18">
        <f t="shared" si="2"/>
        <v>460.023</v>
      </c>
    </row>
    <row r="97" customHeight="1" spans="1:9">
      <c r="A97" s="11">
        <v>45924</v>
      </c>
      <c r="B97" s="11">
        <v>45944</v>
      </c>
      <c r="C97" s="51" t="s">
        <v>117</v>
      </c>
      <c r="D97" s="25" t="s">
        <v>118</v>
      </c>
      <c r="E97" s="15" t="s">
        <v>119</v>
      </c>
      <c r="F97" s="15" t="s">
        <v>120</v>
      </c>
      <c r="G97" s="16">
        <v>30000</v>
      </c>
      <c r="H97" s="17">
        <v>0.05</v>
      </c>
      <c r="I97" s="18">
        <f t="shared" si="2"/>
        <v>1500</v>
      </c>
    </row>
    <row r="98" customHeight="1" spans="1:9">
      <c r="A98" s="11"/>
      <c r="B98" s="11"/>
      <c r="C98" s="52"/>
      <c r="D98" s="37"/>
      <c r="E98" s="15"/>
      <c r="F98" s="16" t="s">
        <v>14</v>
      </c>
      <c r="G98" s="16">
        <v>30000</v>
      </c>
      <c r="H98" s="17"/>
      <c r="I98" s="18">
        <f t="shared" si="2"/>
        <v>0</v>
      </c>
    </row>
    <row r="99" customHeight="1" spans="1:9">
      <c r="A99" s="11"/>
      <c r="B99" s="12">
        <v>45953</v>
      </c>
      <c r="C99" s="52"/>
      <c r="D99" s="37"/>
      <c r="E99" s="15"/>
      <c r="F99" s="15" t="s">
        <v>121</v>
      </c>
      <c r="G99" s="16">
        <v>15000</v>
      </c>
      <c r="H99" s="17">
        <v>0.05</v>
      </c>
      <c r="I99" s="18">
        <f t="shared" si="2"/>
        <v>750</v>
      </c>
    </row>
    <row r="100" customHeight="1" spans="1:9">
      <c r="A100" s="11"/>
      <c r="B100" s="19"/>
      <c r="C100" s="52"/>
      <c r="D100" s="37"/>
      <c r="E100" s="15"/>
      <c r="F100" s="16" t="s">
        <v>14</v>
      </c>
      <c r="G100" s="16">
        <v>15000</v>
      </c>
      <c r="H100" s="17"/>
      <c r="I100" s="18">
        <f t="shared" si="2"/>
        <v>0</v>
      </c>
    </row>
    <row r="101" customHeight="1" spans="1:9">
      <c r="A101" s="11"/>
      <c r="B101" s="11">
        <v>45938</v>
      </c>
      <c r="C101" s="52"/>
      <c r="D101" s="37"/>
      <c r="E101" s="15"/>
      <c r="F101" s="16" t="s">
        <v>102</v>
      </c>
      <c r="G101" s="16">
        <v>120000</v>
      </c>
      <c r="H101" s="17">
        <v>0.0072</v>
      </c>
      <c r="I101" s="18">
        <f t="shared" si="2"/>
        <v>864</v>
      </c>
    </row>
    <row r="102" customHeight="1" spans="1:9">
      <c r="A102" s="11"/>
      <c r="B102" s="11"/>
      <c r="C102" s="52"/>
      <c r="D102" s="37"/>
      <c r="E102" s="15"/>
      <c r="F102" s="16" t="s">
        <v>17</v>
      </c>
      <c r="G102" s="16">
        <v>30000</v>
      </c>
      <c r="H102" s="17">
        <v>0.0052</v>
      </c>
      <c r="I102" s="18">
        <f t="shared" ref="I102:I133" si="3">G102*H102</f>
        <v>156</v>
      </c>
    </row>
    <row r="103" customHeight="1" spans="1:9">
      <c r="A103" s="11"/>
      <c r="B103" s="11"/>
      <c r="C103" s="52"/>
      <c r="D103" s="37"/>
      <c r="E103" s="15"/>
      <c r="F103" s="16" t="s">
        <v>103</v>
      </c>
      <c r="G103" s="16">
        <v>60000</v>
      </c>
      <c r="H103" s="17">
        <v>0.0072</v>
      </c>
      <c r="I103" s="18">
        <f t="shared" si="3"/>
        <v>432</v>
      </c>
    </row>
    <row r="104" customHeight="1" spans="1:9">
      <c r="A104" s="11"/>
      <c r="B104" s="11"/>
      <c r="C104" s="52"/>
      <c r="D104" s="37"/>
      <c r="E104" s="15"/>
      <c r="F104" s="16" t="s">
        <v>17</v>
      </c>
      <c r="G104" s="16">
        <v>15000</v>
      </c>
      <c r="H104" s="17">
        <v>0.0052</v>
      </c>
      <c r="I104" s="18">
        <f t="shared" si="3"/>
        <v>78</v>
      </c>
    </row>
    <row r="105" customHeight="1" spans="1:9">
      <c r="A105" s="11"/>
      <c r="B105" s="11">
        <v>45933</v>
      </c>
      <c r="C105" s="52"/>
      <c r="D105" s="37"/>
      <c r="E105" s="15"/>
      <c r="F105" s="15" t="s">
        <v>24</v>
      </c>
      <c r="G105" s="16">
        <v>46350</v>
      </c>
      <c r="H105" s="17">
        <v>0.15</v>
      </c>
      <c r="I105" s="18">
        <f t="shared" si="3"/>
        <v>6952.5</v>
      </c>
    </row>
    <row r="106" customHeight="1" spans="1:9">
      <c r="A106" s="11">
        <v>45927</v>
      </c>
      <c r="B106" s="23">
        <v>45937</v>
      </c>
      <c r="C106" s="58" t="s">
        <v>122</v>
      </c>
      <c r="D106" s="25" t="s">
        <v>123</v>
      </c>
      <c r="E106" s="15" t="s">
        <v>124</v>
      </c>
      <c r="F106" s="15" t="s">
        <v>13</v>
      </c>
      <c r="G106" s="16">
        <v>16000</v>
      </c>
      <c r="H106" s="26">
        <v>0.04</v>
      </c>
      <c r="I106" s="18">
        <f t="shared" si="3"/>
        <v>640</v>
      </c>
    </row>
    <row r="107" customHeight="1" spans="1:9">
      <c r="A107" s="11"/>
      <c r="B107" s="27"/>
      <c r="C107" s="28"/>
      <c r="D107" s="25"/>
      <c r="E107" s="15"/>
      <c r="F107" s="16" t="s">
        <v>14</v>
      </c>
      <c r="G107" s="16">
        <v>16000</v>
      </c>
      <c r="H107" s="29"/>
      <c r="I107" s="18">
        <f t="shared" si="3"/>
        <v>0</v>
      </c>
    </row>
    <row r="108" customHeight="1" spans="1:9">
      <c r="A108" s="11"/>
      <c r="B108" s="31">
        <v>45936</v>
      </c>
      <c r="C108" s="28"/>
      <c r="D108" s="25"/>
      <c r="E108" s="15"/>
      <c r="F108" s="16" t="s">
        <v>68</v>
      </c>
      <c r="G108" s="16">
        <f>16000*4</f>
        <v>64000</v>
      </c>
      <c r="H108" s="32">
        <v>0.0065</v>
      </c>
      <c r="I108" s="18">
        <f t="shared" si="3"/>
        <v>416</v>
      </c>
    </row>
    <row r="109" customHeight="1" spans="1:9">
      <c r="A109" s="11"/>
      <c r="B109" s="31">
        <v>45929</v>
      </c>
      <c r="C109" s="28"/>
      <c r="D109" s="25"/>
      <c r="E109" s="15"/>
      <c r="F109" s="16" t="s">
        <v>69</v>
      </c>
      <c r="G109" s="16">
        <f>16000*1.03</f>
        <v>16480</v>
      </c>
      <c r="H109" s="33">
        <v>0.097</v>
      </c>
      <c r="I109" s="18">
        <f t="shared" si="3"/>
        <v>1598.56</v>
      </c>
    </row>
    <row r="110" customHeight="1" spans="1:9">
      <c r="A110" s="11"/>
      <c r="B110" s="31">
        <v>45936</v>
      </c>
      <c r="C110" s="28"/>
      <c r="D110" s="25"/>
      <c r="E110" s="15"/>
      <c r="F110" s="15" t="s">
        <v>70</v>
      </c>
      <c r="G110" s="16">
        <v>16000</v>
      </c>
      <c r="H110" s="33">
        <v>0.023</v>
      </c>
      <c r="I110" s="18">
        <f t="shared" si="3"/>
        <v>368</v>
      </c>
    </row>
    <row r="111" customHeight="1" spans="1:9">
      <c r="A111" s="11">
        <v>45932</v>
      </c>
      <c r="B111" s="23">
        <v>45941</v>
      </c>
      <c r="C111" s="58" t="s">
        <v>125</v>
      </c>
      <c r="D111" s="25" t="s">
        <v>126</v>
      </c>
      <c r="E111" s="15" t="s">
        <v>127</v>
      </c>
      <c r="F111" s="15" t="s">
        <v>128</v>
      </c>
      <c r="G111" s="16">
        <v>5002</v>
      </c>
      <c r="H111" s="26">
        <v>0.04</v>
      </c>
      <c r="I111" s="18">
        <f t="shared" si="3"/>
        <v>200.08</v>
      </c>
    </row>
    <row r="112" customHeight="1" spans="1:9">
      <c r="A112" s="11"/>
      <c r="B112" s="27"/>
      <c r="C112" s="28"/>
      <c r="D112" s="25"/>
      <c r="E112" s="15"/>
      <c r="F112" s="16" t="s">
        <v>14</v>
      </c>
      <c r="G112" s="16">
        <v>5002</v>
      </c>
      <c r="H112" s="29"/>
      <c r="I112" s="18">
        <f t="shared" si="3"/>
        <v>0</v>
      </c>
    </row>
    <row r="113" customHeight="1" spans="1:9">
      <c r="A113" s="11"/>
      <c r="B113" s="57">
        <v>45961</v>
      </c>
      <c r="C113" s="28"/>
      <c r="D113" s="25"/>
      <c r="E113" s="15"/>
      <c r="F113" s="15" t="s">
        <v>129</v>
      </c>
      <c r="G113" s="16">
        <v>15006</v>
      </c>
      <c r="H113" s="26">
        <v>0.04</v>
      </c>
      <c r="I113" s="18">
        <f t="shared" si="3"/>
        <v>600.24</v>
      </c>
    </row>
    <row r="114" customHeight="1" spans="1:9">
      <c r="A114" s="11"/>
      <c r="B114" s="57"/>
      <c r="C114" s="28"/>
      <c r="D114" s="25"/>
      <c r="E114" s="15"/>
      <c r="F114" s="16" t="s">
        <v>14</v>
      </c>
      <c r="G114" s="16">
        <v>15006</v>
      </c>
      <c r="H114" s="29"/>
      <c r="I114" s="18">
        <f t="shared" si="3"/>
        <v>0</v>
      </c>
    </row>
    <row r="115" customHeight="1" spans="1:9">
      <c r="A115" s="11"/>
      <c r="B115" s="23">
        <v>45938</v>
      </c>
      <c r="C115" s="28"/>
      <c r="D115" s="25"/>
      <c r="E115" s="15"/>
      <c r="F115" s="16" t="s">
        <v>130</v>
      </c>
      <c r="G115" s="16">
        <v>80032</v>
      </c>
      <c r="H115" s="32">
        <v>0.0065</v>
      </c>
      <c r="I115" s="18">
        <f t="shared" si="3"/>
        <v>520.208</v>
      </c>
    </row>
    <row r="116" customHeight="1" spans="1:9">
      <c r="A116" s="11"/>
      <c r="B116" s="27"/>
      <c r="C116" s="28"/>
      <c r="D116" s="25"/>
      <c r="E116" s="15"/>
      <c r="F116" s="15" t="s">
        <v>70</v>
      </c>
      <c r="G116" s="16">
        <v>25008</v>
      </c>
      <c r="H116" s="33">
        <v>0.023</v>
      </c>
      <c r="I116" s="18">
        <f t="shared" si="3"/>
        <v>575.184</v>
      </c>
    </row>
    <row r="117" customHeight="1" spans="1:9">
      <c r="A117" s="11"/>
      <c r="B117" s="59"/>
      <c r="C117" s="28"/>
      <c r="D117" s="25"/>
      <c r="E117" s="15"/>
      <c r="F117" s="16" t="s">
        <v>131</v>
      </c>
      <c r="G117" s="55">
        <v>5152.06</v>
      </c>
      <c r="H117" s="33">
        <v>0.097</v>
      </c>
      <c r="I117" s="18">
        <f t="shared" si="3"/>
        <v>499.74982</v>
      </c>
    </row>
    <row r="118" customHeight="1" spans="1:9">
      <c r="A118" s="11"/>
      <c r="B118" s="31">
        <v>45939</v>
      </c>
      <c r="C118" s="28"/>
      <c r="D118" s="25"/>
      <c r="E118" s="15"/>
      <c r="F118" s="16" t="s">
        <v>132</v>
      </c>
      <c r="G118" s="55">
        <v>20606.18</v>
      </c>
      <c r="H118" s="33">
        <v>0.097</v>
      </c>
      <c r="I118" s="18">
        <f t="shared" si="3"/>
        <v>1998.79946</v>
      </c>
    </row>
    <row r="119" customHeight="1" spans="1:9">
      <c r="A119" s="11">
        <v>45932</v>
      </c>
      <c r="B119" s="12">
        <v>45940</v>
      </c>
      <c r="C119" s="60" t="s">
        <v>133</v>
      </c>
      <c r="D119" s="25" t="s">
        <v>134</v>
      </c>
      <c r="E119" s="15" t="s">
        <v>135</v>
      </c>
      <c r="F119" s="15" t="s">
        <v>13</v>
      </c>
      <c r="G119" s="16">
        <v>25501</v>
      </c>
      <c r="H119" s="17">
        <v>0.04</v>
      </c>
      <c r="I119" s="18">
        <f t="shared" si="3"/>
        <v>1020.04</v>
      </c>
    </row>
    <row r="120" customHeight="1" spans="1:9">
      <c r="A120" s="11"/>
      <c r="B120" s="22"/>
      <c r="C120" s="52"/>
      <c r="D120" s="25"/>
      <c r="E120" s="15"/>
      <c r="F120" s="16" t="s">
        <v>14</v>
      </c>
      <c r="G120" s="16">
        <v>25501</v>
      </c>
      <c r="H120" s="17"/>
      <c r="I120" s="18">
        <f t="shared" si="3"/>
        <v>0</v>
      </c>
    </row>
    <row r="121" customHeight="1" spans="1:9">
      <c r="A121" s="11"/>
      <c r="B121" s="22"/>
      <c r="C121" s="52"/>
      <c r="D121" s="25"/>
      <c r="E121" s="15"/>
      <c r="F121" s="16" t="s">
        <v>15</v>
      </c>
      <c r="G121" s="16">
        <v>25501</v>
      </c>
      <c r="H121" s="17">
        <v>0.0282</v>
      </c>
      <c r="I121" s="18">
        <f t="shared" si="3"/>
        <v>719.1282</v>
      </c>
    </row>
    <row r="122" customHeight="1" spans="1:9">
      <c r="A122" s="11"/>
      <c r="B122" s="22"/>
      <c r="C122" s="52"/>
      <c r="D122" s="25"/>
      <c r="E122" s="15"/>
      <c r="F122" s="15" t="s">
        <v>136</v>
      </c>
      <c r="G122" s="16">
        <v>1650</v>
      </c>
      <c r="H122" s="61">
        <v>0.042</v>
      </c>
      <c r="I122" s="18">
        <f t="shared" si="3"/>
        <v>69.3</v>
      </c>
    </row>
    <row r="123" customHeight="1" spans="1:9">
      <c r="A123" s="11"/>
      <c r="B123" s="11">
        <v>45938</v>
      </c>
      <c r="C123" s="52"/>
      <c r="D123" s="25"/>
      <c r="E123" s="15"/>
      <c r="F123" s="16" t="s">
        <v>23</v>
      </c>
      <c r="G123" s="16">
        <v>102004</v>
      </c>
      <c r="H123" s="17">
        <v>0.0065</v>
      </c>
      <c r="I123" s="18">
        <f t="shared" si="3"/>
        <v>663.026</v>
      </c>
    </row>
    <row r="124" customHeight="1" spans="1:9">
      <c r="A124" s="11"/>
      <c r="B124" s="11"/>
      <c r="C124" s="52"/>
      <c r="D124" s="25"/>
      <c r="E124" s="15"/>
      <c r="F124" s="16" t="s">
        <v>17</v>
      </c>
      <c r="G124" s="16">
        <v>25501</v>
      </c>
      <c r="H124" s="17">
        <v>0.0052</v>
      </c>
      <c r="I124" s="18">
        <f t="shared" si="3"/>
        <v>132.6052</v>
      </c>
    </row>
    <row r="125" customHeight="1" spans="1:9">
      <c r="A125" s="11"/>
      <c r="B125" s="11">
        <v>45937</v>
      </c>
      <c r="C125" s="52"/>
      <c r="D125" s="25"/>
      <c r="E125" s="15"/>
      <c r="F125" s="15" t="s">
        <v>24</v>
      </c>
      <c r="G125" s="55">
        <v>26266.03</v>
      </c>
      <c r="H125" s="17">
        <v>0.144</v>
      </c>
      <c r="I125" s="18">
        <f t="shared" si="3"/>
        <v>3782.30832</v>
      </c>
    </row>
    <row r="126" customHeight="1" spans="1:9">
      <c r="A126" s="11">
        <v>45932</v>
      </c>
      <c r="B126" s="12">
        <v>45940</v>
      </c>
      <c r="C126" s="60">
        <v>91027</v>
      </c>
      <c r="D126" s="25" t="s">
        <v>137</v>
      </c>
      <c r="E126" s="15" t="s">
        <v>138</v>
      </c>
      <c r="F126" s="15" t="s">
        <v>13</v>
      </c>
      <c r="G126" s="16">
        <v>1000</v>
      </c>
      <c r="H126" s="17">
        <v>0.04</v>
      </c>
      <c r="I126" s="18">
        <f t="shared" si="3"/>
        <v>40</v>
      </c>
    </row>
    <row r="127" customHeight="1" spans="1:9">
      <c r="A127" s="11"/>
      <c r="B127" s="22"/>
      <c r="C127" s="52"/>
      <c r="D127" s="37"/>
      <c r="E127" s="15"/>
      <c r="F127" s="16" t="s">
        <v>14</v>
      </c>
      <c r="G127" s="16">
        <v>1000</v>
      </c>
      <c r="H127" s="17"/>
      <c r="I127" s="18">
        <f t="shared" si="3"/>
        <v>0</v>
      </c>
    </row>
    <row r="128" customHeight="1" spans="1:9">
      <c r="A128" s="11"/>
      <c r="B128" s="22"/>
      <c r="C128" s="52"/>
      <c r="D128" s="37"/>
      <c r="E128" s="15"/>
      <c r="F128" s="16" t="s">
        <v>15</v>
      </c>
      <c r="G128" s="16">
        <v>1000</v>
      </c>
      <c r="H128" s="17">
        <v>0.0282</v>
      </c>
      <c r="I128" s="18">
        <f t="shared" si="3"/>
        <v>28.2</v>
      </c>
    </row>
    <row r="129" customHeight="1" spans="1:9">
      <c r="A129" s="11"/>
      <c r="B129" s="11">
        <v>45939</v>
      </c>
      <c r="C129" s="52"/>
      <c r="D129" s="37"/>
      <c r="E129" s="15"/>
      <c r="F129" s="16" t="s">
        <v>23</v>
      </c>
      <c r="G129" s="16">
        <v>4000</v>
      </c>
      <c r="H129" s="17">
        <v>0.0065</v>
      </c>
      <c r="I129" s="18">
        <f t="shared" si="3"/>
        <v>26</v>
      </c>
    </row>
    <row r="130" customHeight="1" spans="1:9">
      <c r="A130" s="11"/>
      <c r="B130" s="11"/>
      <c r="C130" s="52"/>
      <c r="D130" s="37"/>
      <c r="E130" s="15"/>
      <c r="F130" s="16" t="s">
        <v>17</v>
      </c>
      <c r="G130" s="16">
        <v>1000</v>
      </c>
      <c r="H130" s="17">
        <v>0.0052</v>
      </c>
      <c r="I130" s="18">
        <f t="shared" si="3"/>
        <v>5.2</v>
      </c>
    </row>
    <row r="131" customHeight="1" spans="1:9">
      <c r="A131" s="11"/>
      <c r="B131" s="11">
        <v>45935</v>
      </c>
      <c r="C131" s="52"/>
      <c r="D131" s="37"/>
      <c r="E131" s="15"/>
      <c r="F131" s="15" t="s">
        <v>24</v>
      </c>
      <c r="G131" s="16">
        <v>1030</v>
      </c>
      <c r="H131" s="17">
        <v>0.144</v>
      </c>
      <c r="I131" s="18">
        <f t="shared" si="3"/>
        <v>148.32</v>
      </c>
    </row>
    <row r="132" customHeight="1" spans="1:9">
      <c r="A132" s="11">
        <v>45941</v>
      </c>
      <c r="B132" s="11">
        <v>45944</v>
      </c>
      <c r="C132" s="51" t="s">
        <v>117</v>
      </c>
      <c r="D132" s="25" t="s">
        <v>139</v>
      </c>
      <c r="E132" s="15" t="s">
        <v>140</v>
      </c>
      <c r="F132" s="16" t="s">
        <v>141</v>
      </c>
      <c r="G132" s="16">
        <v>40000</v>
      </c>
      <c r="H132" s="17">
        <v>0.0072</v>
      </c>
      <c r="I132" s="18">
        <f t="shared" si="3"/>
        <v>288</v>
      </c>
    </row>
    <row r="133" customHeight="1" spans="1:9">
      <c r="A133" s="11">
        <v>45941</v>
      </c>
      <c r="B133" s="23">
        <v>45948</v>
      </c>
      <c r="C133" s="15" t="s">
        <v>142</v>
      </c>
      <c r="D133" s="25" t="s">
        <v>143</v>
      </c>
      <c r="E133" s="15" t="s">
        <v>144</v>
      </c>
      <c r="F133" s="15" t="s">
        <v>13</v>
      </c>
      <c r="G133" s="16">
        <v>25000</v>
      </c>
      <c r="H133" s="26">
        <v>0.04</v>
      </c>
      <c r="I133" s="18">
        <f t="shared" si="3"/>
        <v>1000</v>
      </c>
    </row>
    <row r="134" customHeight="1" spans="1:9">
      <c r="A134" s="11"/>
      <c r="B134" s="27"/>
      <c r="C134" s="47"/>
      <c r="D134" s="25"/>
      <c r="E134" s="15"/>
      <c r="F134" s="16" t="s">
        <v>14</v>
      </c>
      <c r="G134" s="16">
        <v>25000</v>
      </c>
      <c r="H134" s="29"/>
      <c r="I134" s="18">
        <f t="shared" ref="I134:I165" si="4">G134*H134</f>
        <v>0</v>
      </c>
    </row>
    <row r="135" customHeight="1" spans="1:9">
      <c r="A135" s="11"/>
      <c r="B135" s="27"/>
      <c r="C135" s="47"/>
      <c r="D135" s="25"/>
      <c r="E135" s="15"/>
      <c r="F135" s="15" t="s">
        <v>89</v>
      </c>
      <c r="G135" s="16">
        <v>175</v>
      </c>
      <c r="H135" s="30">
        <v>0.042</v>
      </c>
      <c r="I135" s="18">
        <f t="shared" si="4"/>
        <v>7.35</v>
      </c>
    </row>
    <row r="136" customHeight="1" spans="1:9">
      <c r="A136" s="11"/>
      <c r="B136" s="23">
        <v>45947</v>
      </c>
      <c r="C136" s="47"/>
      <c r="D136" s="25"/>
      <c r="E136" s="15"/>
      <c r="F136" s="16" t="s">
        <v>145</v>
      </c>
      <c r="G136" s="16">
        <v>168000</v>
      </c>
      <c r="H136" s="32">
        <v>0.0065</v>
      </c>
      <c r="I136" s="18">
        <f t="shared" si="4"/>
        <v>1092</v>
      </c>
    </row>
    <row r="137" customHeight="1" spans="1:9">
      <c r="A137" s="11"/>
      <c r="B137" s="27"/>
      <c r="C137" s="47"/>
      <c r="D137" s="25"/>
      <c r="E137" s="15"/>
      <c r="F137" s="15" t="s">
        <v>70</v>
      </c>
      <c r="G137" s="16">
        <v>42000</v>
      </c>
      <c r="H137" s="33">
        <v>0.023</v>
      </c>
      <c r="I137" s="18">
        <f t="shared" si="4"/>
        <v>966</v>
      </c>
    </row>
    <row r="138" customHeight="1" spans="1:9">
      <c r="A138" s="11"/>
      <c r="B138" s="31">
        <v>45941</v>
      </c>
      <c r="C138" s="47"/>
      <c r="D138" s="25"/>
      <c r="E138" s="15"/>
      <c r="F138" s="16" t="s">
        <v>69</v>
      </c>
      <c r="G138" s="16">
        <v>43260</v>
      </c>
      <c r="H138" s="33">
        <v>0.097</v>
      </c>
      <c r="I138" s="18">
        <f t="shared" si="4"/>
        <v>4196.22</v>
      </c>
    </row>
    <row r="139" customHeight="1" spans="1:9">
      <c r="A139" s="11">
        <v>45947</v>
      </c>
      <c r="B139" s="23">
        <v>45961</v>
      </c>
      <c r="C139" s="47" t="s">
        <v>146</v>
      </c>
      <c r="D139" s="25" t="s">
        <v>147</v>
      </c>
      <c r="E139" s="15" t="s">
        <v>148</v>
      </c>
      <c r="F139" s="15" t="s">
        <v>149</v>
      </c>
      <c r="G139" s="16">
        <v>17000</v>
      </c>
      <c r="H139" s="62">
        <v>0.04</v>
      </c>
      <c r="I139" s="18">
        <f t="shared" si="4"/>
        <v>680</v>
      </c>
    </row>
    <row r="140" customHeight="1" spans="1:9">
      <c r="A140" s="11"/>
      <c r="B140" s="59"/>
      <c r="C140" s="47"/>
      <c r="D140" s="25"/>
      <c r="E140" s="15"/>
      <c r="F140" s="16" t="s">
        <v>14</v>
      </c>
      <c r="G140" s="16">
        <v>17000</v>
      </c>
      <c r="H140" s="62"/>
      <c r="I140" s="18">
        <f t="shared" si="4"/>
        <v>0</v>
      </c>
    </row>
    <row r="141" customHeight="1" spans="1:9">
      <c r="A141" s="11"/>
      <c r="B141" s="31">
        <v>45950</v>
      </c>
      <c r="C141" s="47"/>
      <c r="D141" s="25"/>
      <c r="E141" s="15"/>
      <c r="F141" s="16" t="s">
        <v>150</v>
      </c>
      <c r="G141" s="16">
        <v>17000</v>
      </c>
      <c r="H141" s="32">
        <v>0.0065</v>
      </c>
      <c r="I141" s="18">
        <f t="shared" si="4"/>
        <v>110.5</v>
      </c>
    </row>
    <row r="142" customHeight="1" spans="1:9">
      <c r="A142" s="11">
        <v>45941</v>
      </c>
      <c r="B142" s="57">
        <v>45950</v>
      </c>
      <c r="C142" s="63" t="s">
        <v>151</v>
      </c>
      <c r="D142" s="25" t="s">
        <v>152</v>
      </c>
      <c r="E142" s="15" t="s">
        <v>153</v>
      </c>
      <c r="F142" s="15" t="s">
        <v>13</v>
      </c>
      <c r="G142" s="16">
        <v>30000</v>
      </c>
      <c r="H142" s="26">
        <v>0.04</v>
      </c>
      <c r="I142" s="18">
        <f t="shared" si="4"/>
        <v>1200</v>
      </c>
    </row>
    <row r="143" customHeight="1" spans="1:9">
      <c r="A143" s="11"/>
      <c r="B143" s="57"/>
      <c r="C143" s="28"/>
      <c r="D143" s="25"/>
      <c r="E143" s="15"/>
      <c r="F143" s="16" t="s">
        <v>14</v>
      </c>
      <c r="G143" s="16">
        <v>30000</v>
      </c>
      <c r="H143" s="29"/>
      <c r="I143" s="18">
        <f t="shared" si="4"/>
        <v>0</v>
      </c>
    </row>
    <row r="144" customHeight="1" spans="1:9">
      <c r="A144" s="11"/>
      <c r="B144" s="27">
        <v>45961</v>
      </c>
      <c r="C144" s="28"/>
      <c r="D144" s="25"/>
      <c r="E144" s="15"/>
      <c r="F144" s="15" t="s">
        <v>13</v>
      </c>
      <c r="G144" s="16">
        <v>15000</v>
      </c>
      <c r="H144" s="26">
        <v>0.04</v>
      </c>
      <c r="I144" s="18">
        <f t="shared" si="4"/>
        <v>600</v>
      </c>
    </row>
    <row r="145" customHeight="1" spans="1:9">
      <c r="A145" s="11"/>
      <c r="B145" s="27"/>
      <c r="C145" s="28"/>
      <c r="D145" s="25"/>
      <c r="E145" s="15"/>
      <c r="F145" s="16" t="s">
        <v>14</v>
      </c>
      <c r="G145" s="16">
        <v>15000</v>
      </c>
      <c r="H145" s="29"/>
      <c r="I145" s="18">
        <f t="shared" si="4"/>
        <v>0</v>
      </c>
    </row>
    <row r="146" customHeight="1" spans="1:9">
      <c r="A146" s="11"/>
      <c r="B146" s="27"/>
      <c r="C146" s="28"/>
      <c r="D146" s="25"/>
      <c r="E146" s="15"/>
      <c r="F146" s="15" t="s">
        <v>89</v>
      </c>
      <c r="G146" s="16">
        <v>745</v>
      </c>
      <c r="H146" s="30">
        <v>0.042</v>
      </c>
      <c r="I146" s="18">
        <f t="shared" si="4"/>
        <v>31.29</v>
      </c>
    </row>
    <row r="147" customHeight="1" spans="1:9">
      <c r="A147" s="11"/>
      <c r="B147" s="23">
        <v>45950</v>
      </c>
      <c r="C147" s="28"/>
      <c r="D147" s="25"/>
      <c r="E147" s="15"/>
      <c r="F147" s="16" t="s">
        <v>145</v>
      </c>
      <c r="G147" s="16">
        <v>180000</v>
      </c>
      <c r="H147" s="32">
        <v>0.0065</v>
      </c>
      <c r="I147" s="18">
        <f t="shared" si="4"/>
        <v>1170</v>
      </c>
    </row>
    <row r="148" customHeight="1" spans="1:9">
      <c r="A148" s="11"/>
      <c r="B148" s="27"/>
      <c r="C148" s="28"/>
      <c r="D148" s="25"/>
      <c r="E148" s="15"/>
      <c r="F148" s="15" t="s">
        <v>70</v>
      </c>
      <c r="G148" s="16">
        <v>45000</v>
      </c>
      <c r="H148" s="33">
        <v>0.023</v>
      </c>
      <c r="I148" s="18">
        <f t="shared" si="4"/>
        <v>1035</v>
      </c>
    </row>
    <row r="149" customHeight="1" spans="1:9">
      <c r="A149" s="11"/>
      <c r="B149" s="31">
        <v>45943</v>
      </c>
      <c r="C149" s="28"/>
      <c r="D149" s="25"/>
      <c r="E149" s="15"/>
      <c r="F149" s="16" t="s">
        <v>69</v>
      </c>
      <c r="G149" s="16">
        <v>46350</v>
      </c>
      <c r="H149" s="33">
        <v>0.097</v>
      </c>
      <c r="I149" s="18">
        <f t="shared" si="4"/>
        <v>4495.95</v>
      </c>
    </row>
    <row r="150" customHeight="1" spans="1:9">
      <c r="A150" s="11">
        <v>45941</v>
      </c>
      <c r="B150" s="12">
        <v>45961</v>
      </c>
      <c r="C150" s="64" t="s">
        <v>154</v>
      </c>
      <c r="D150" s="25" t="s">
        <v>155</v>
      </c>
      <c r="E150" s="15" t="s">
        <v>156</v>
      </c>
      <c r="F150" s="15" t="s">
        <v>13</v>
      </c>
      <c r="G150" s="16">
        <v>30000</v>
      </c>
      <c r="H150" s="17">
        <v>0.04</v>
      </c>
      <c r="I150" s="18">
        <f t="shared" si="4"/>
        <v>1200</v>
      </c>
    </row>
    <row r="151" customHeight="1" spans="1:9">
      <c r="A151" s="11"/>
      <c r="B151" s="22"/>
      <c r="C151" s="52"/>
      <c r="D151" s="25"/>
      <c r="E151" s="15"/>
      <c r="F151" s="16" t="s">
        <v>14</v>
      </c>
      <c r="G151" s="16">
        <v>30000</v>
      </c>
      <c r="H151" s="17"/>
      <c r="I151" s="18">
        <f t="shared" si="4"/>
        <v>0</v>
      </c>
    </row>
    <row r="152" customHeight="1" spans="1:9">
      <c r="A152" s="11"/>
      <c r="B152" s="22"/>
      <c r="C152" s="52"/>
      <c r="D152" s="25"/>
      <c r="E152" s="15"/>
      <c r="F152" s="16" t="s">
        <v>15</v>
      </c>
      <c r="G152" s="16">
        <v>30000</v>
      </c>
      <c r="H152" s="17">
        <v>0.0282</v>
      </c>
      <c r="I152" s="18">
        <f t="shared" si="4"/>
        <v>846</v>
      </c>
    </row>
    <row r="153" customHeight="1" spans="1:9">
      <c r="A153" s="11"/>
      <c r="B153" s="22"/>
      <c r="C153" s="52"/>
      <c r="D153" s="25"/>
      <c r="E153" s="15"/>
      <c r="F153" s="15" t="s">
        <v>136</v>
      </c>
      <c r="G153" s="16">
        <v>690</v>
      </c>
      <c r="H153" s="30">
        <v>0.042</v>
      </c>
      <c r="I153" s="18">
        <f t="shared" si="4"/>
        <v>28.98</v>
      </c>
    </row>
    <row r="154" customHeight="1" spans="1:9">
      <c r="A154" s="11"/>
      <c r="B154" s="11">
        <v>45948</v>
      </c>
      <c r="C154" s="52"/>
      <c r="D154" s="25"/>
      <c r="E154" s="15"/>
      <c r="F154" s="16" t="s">
        <v>23</v>
      </c>
      <c r="G154" s="16">
        <v>120000</v>
      </c>
      <c r="H154" s="17">
        <v>0.0065</v>
      </c>
      <c r="I154" s="18">
        <f t="shared" si="4"/>
        <v>780</v>
      </c>
    </row>
    <row r="155" customHeight="1" spans="1:9">
      <c r="A155" s="11"/>
      <c r="B155" s="11"/>
      <c r="C155" s="52"/>
      <c r="D155" s="25"/>
      <c r="E155" s="15"/>
      <c r="F155" s="16" t="s">
        <v>17</v>
      </c>
      <c r="G155" s="16">
        <v>30000</v>
      </c>
      <c r="H155" s="17">
        <v>0.0052</v>
      </c>
      <c r="I155" s="18">
        <f t="shared" si="4"/>
        <v>156</v>
      </c>
    </row>
    <row r="156" customHeight="1" spans="1:9">
      <c r="A156" s="11"/>
      <c r="B156" s="11">
        <v>45944</v>
      </c>
      <c r="C156" s="52"/>
      <c r="D156" s="25"/>
      <c r="E156" s="15"/>
      <c r="F156" s="15" t="s">
        <v>24</v>
      </c>
      <c r="G156" s="16">
        <v>30900</v>
      </c>
      <c r="H156" s="17">
        <v>0.144</v>
      </c>
      <c r="I156" s="18">
        <f t="shared" si="4"/>
        <v>4449.6</v>
      </c>
    </row>
    <row r="157" customHeight="1" spans="1:9">
      <c r="A157" s="11"/>
      <c r="B157" s="11">
        <v>45947</v>
      </c>
      <c r="C157" s="52"/>
      <c r="D157" s="25"/>
      <c r="E157" s="15"/>
      <c r="F157" s="15" t="s">
        <v>157</v>
      </c>
      <c r="G157" s="55">
        <v>5899</v>
      </c>
      <c r="H157" s="17">
        <v>0.144</v>
      </c>
      <c r="I157" s="18">
        <f t="shared" si="4"/>
        <v>849.456</v>
      </c>
    </row>
    <row r="158" customHeight="1" spans="1:9">
      <c r="A158" s="11">
        <v>45941</v>
      </c>
      <c r="B158" s="12">
        <v>45950</v>
      </c>
      <c r="C158" s="65">
        <v>91666</v>
      </c>
      <c r="D158" s="25" t="s">
        <v>158</v>
      </c>
      <c r="E158" s="15" t="s">
        <v>159</v>
      </c>
      <c r="F158" s="15" t="s">
        <v>13</v>
      </c>
      <c r="G158" s="16">
        <v>4000</v>
      </c>
      <c r="H158" s="17">
        <v>0.04</v>
      </c>
      <c r="I158" s="18">
        <f t="shared" si="4"/>
        <v>160</v>
      </c>
    </row>
    <row r="159" customHeight="1" spans="1:9">
      <c r="A159" s="11"/>
      <c r="B159" s="22"/>
      <c r="C159" s="66"/>
      <c r="D159" s="37"/>
      <c r="E159" s="15"/>
      <c r="F159" s="16" t="s">
        <v>14</v>
      </c>
      <c r="G159" s="16">
        <v>4000</v>
      </c>
      <c r="H159" s="17"/>
      <c r="I159" s="18">
        <f t="shared" si="4"/>
        <v>0</v>
      </c>
    </row>
    <row r="160" customHeight="1" spans="1:9">
      <c r="A160" s="11"/>
      <c r="B160" s="22"/>
      <c r="C160" s="66"/>
      <c r="D160" s="37"/>
      <c r="E160" s="15"/>
      <c r="F160" s="16" t="s">
        <v>15</v>
      </c>
      <c r="G160" s="16">
        <v>4000</v>
      </c>
      <c r="H160" s="17">
        <v>0.0282</v>
      </c>
      <c r="I160" s="18">
        <f t="shared" si="4"/>
        <v>112.8</v>
      </c>
    </row>
    <row r="161" customHeight="1" spans="1:9">
      <c r="A161" s="11"/>
      <c r="B161" s="11">
        <v>45950</v>
      </c>
      <c r="C161" s="66"/>
      <c r="D161" s="37"/>
      <c r="E161" s="15"/>
      <c r="F161" s="16" t="s">
        <v>23</v>
      </c>
      <c r="G161" s="16">
        <v>16000</v>
      </c>
      <c r="H161" s="17">
        <v>0.0065</v>
      </c>
      <c r="I161" s="18">
        <f t="shared" si="4"/>
        <v>104</v>
      </c>
    </row>
    <row r="162" customHeight="1" spans="1:9">
      <c r="A162" s="11"/>
      <c r="B162" s="11"/>
      <c r="C162" s="66"/>
      <c r="D162" s="37"/>
      <c r="E162" s="15"/>
      <c r="F162" s="16" t="s">
        <v>17</v>
      </c>
      <c r="G162" s="16">
        <v>4000</v>
      </c>
      <c r="H162" s="17">
        <v>0.0052</v>
      </c>
      <c r="I162" s="18">
        <f t="shared" si="4"/>
        <v>20.8</v>
      </c>
    </row>
    <row r="163" customHeight="1" spans="1:9">
      <c r="A163" s="11"/>
      <c r="B163" s="11">
        <v>45945</v>
      </c>
      <c r="C163" s="66"/>
      <c r="D163" s="37"/>
      <c r="E163" s="15"/>
      <c r="F163" s="15" t="s">
        <v>24</v>
      </c>
      <c r="G163" s="16">
        <v>4120</v>
      </c>
      <c r="H163" s="17">
        <v>0.144</v>
      </c>
      <c r="I163" s="18">
        <f t="shared" si="4"/>
        <v>593.28</v>
      </c>
    </row>
    <row r="164" customHeight="1" spans="1:9">
      <c r="A164" s="11">
        <v>45941</v>
      </c>
      <c r="B164" s="12">
        <v>45963</v>
      </c>
      <c r="C164" s="65">
        <v>91661</v>
      </c>
      <c r="D164" s="25" t="s">
        <v>160</v>
      </c>
      <c r="E164" s="15" t="s">
        <v>161</v>
      </c>
      <c r="F164" s="15" t="s">
        <v>13</v>
      </c>
      <c r="G164" s="16">
        <v>5000</v>
      </c>
      <c r="H164" s="17">
        <v>0.04</v>
      </c>
      <c r="I164" s="18">
        <f t="shared" si="4"/>
        <v>200</v>
      </c>
    </row>
    <row r="165" customHeight="1" spans="1:9">
      <c r="A165" s="11"/>
      <c r="B165" s="22"/>
      <c r="C165" s="66"/>
      <c r="D165" s="25"/>
      <c r="E165" s="15"/>
      <c r="F165" s="16" t="s">
        <v>14</v>
      </c>
      <c r="G165" s="16">
        <v>5000</v>
      </c>
      <c r="H165" s="17"/>
      <c r="I165" s="18">
        <f t="shared" si="4"/>
        <v>0</v>
      </c>
    </row>
    <row r="166" customHeight="1" spans="1:9">
      <c r="A166" s="11"/>
      <c r="B166" s="22"/>
      <c r="C166" s="66"/>
      <c r="D166" s="25"/>
      <c r="E166" s="15"/>
      <c r="F166" s="16" t="s">
        <v>15</v>
      </c>
      <c r="G166" s="16">
        <v>5000</v>
      </c>
      <c r="H166" s="17">
        <v>0.0282</v>
      </c>
      <c r="I166" s="18">
        <f t="shared" ref="I166:I192" si="5">G166*H166</f>
        <v>141</v>
      </c>
    </row>
    <row r="167" customHeight="1" spans="1:9">
      <c r="A167" s="11"/>
      <c r="B167" s="11">
        <v>45950</v>
      </c>
      <c r="C167" s="66"/>
      <c r="D167" s="25"/>
      <c r="E167" s="15"/>
      <c r="F167" s="16" t="s">
        <v>23</v>
      </c>
      <c r="G167" s="16">
        <v>20000</v>
      </c>
      <c r="H167" s="17">
        <v>0.0065</v>
      </c>
      <c r="I167" s="18">
        <f t="shared" si="5"/>
        <v>130</v>
      </c>
    </row>
    <row r="168" customHeight="1" spans="1:9">
      <c r="A168" s="11"/>
      <c r="B168" s="11"/>
      <c r="C168" s="66"/>
      <c r="D168" s="25"/>
      <c r="E168" s="15"/>
      <c r="F168" s="16" t="s">
        <v>17</v>
      </c>
      <c r="G168" s="16">
        <v>5000</v>
      </c>
      <c r="H168" s="17">
        <v>0.0052</v>
      </c>
      <c r="I168" s="18">
        <f t="shared" si="5"/>
        <v>26</v>
      </c>
    </row>
    <row r="169" customHeight="1" spans="1:9">
      <c r="A169" s="11"/>
      <c r="B169" s="11">
        <v>45945</v>
      </c>
      <c r="C169" s="66"/>
      <c r="D169" s="25"/>
      <c r="E169" s="15"/>
      <c r="F169" s="15" t="s">
        <v>24</v>
      </c>
      <c r="G169" s="16">
        <v>5150</v>
      </c>
      <c r="H169" s="17">
        <v>0.144</v>
      </c>
      <c r="I169" s="18">
        <f t="shared" si="5"/>
        <v>741.6</v>
      </c>
    </row>
    <row r="170" customHeight="1" spans="1:9">
      <c r="A170" s="11"/>
      <c r="B170" s="11">
        <v>45947</v>
      </c>
      <c r="C170" s="66"/>
      <c r="D170" s="25"/>
      <c r="E170" s="15"/>
      <c r="F170" s="15" t="s">
        <v>157</v>
      </c>
      <c r="G170" s="16">
        <v>1398</v>
      </c>
      <c r="H170" s="17">
        <v>0.144</v>
      </c>
      <c r="I170" s="18">
        <f t="shared" si="5"/>
        <v>201.312</v>
      </c>
    </row>
    <row r="171" customHeight="1" spans="1:9">
      <c r="A171" s="11">
        <v>45941</v>
      </c>
      <c r="B171" s="12">
        <v>45950</v>
      </c>
      <c r="C171" s="65">
        <v>91667</v>
      </c>
      <c r="D171" s="25" t="s">
        <v>162</v>
      </c>
      <c r="E171" s="15" t="s">
        <v>163</v>
      </c>
      <c r="F171" s="15" t="s">
        <v>13</v>
      </c>
      <c r="G171" s="16">
        <v>3000</v>
      </c>
      <c r="H171" s="17">
        <v>0.04</v>
      </c>
      <c r="I171" s="18">
        <f t="shared" si="5"/>
        <v>120</v>
      </c>
    </row>
    <row r="172" customHeight="1" spans="1:9">
      <c r="A172" s="11"/>
      <c r="B172" s="22"/>
      <c r="C172" s="66"/>
      <c r="D172" s="25"/>
      <c r="E172" s="15"/>
      <c r="F172" s="16" t="s">
        <v>14</v>
      </c>
      <c r="G172" s="16">
        <v>3000</v>
      </c>
      <c r="H172" s="17"/>
      <c r="I172" s="18">
        <f t="shared" si="5"/>
        <v>0</v>
      </c>
    </row>
    <row r="173" customHeight="1" spans="1:9">
      <c r="A173" s="11"/>
      <c r="B173" s="22"/>
      <c r="C173" s="66"/>
      <c r="D173" s="25"/>
      <c r="E173" s="15"/>
      <c r="F173" s="16" t="s">
        <v>15</v>
      </c>
      <c r="G173" s="16">
        <v>3000</v>
      </c>
      <c r="H173" s="17">
        <v>0.0282</v>
      </c>
      <c r="I173" s="18">
        <f t="shared" si="5"/>
        <v>84.6</v>
      </c>
    </row>
    <row r="174" customHeight="1" spans="1:9">
      <c r="A174" s="11"/>
      <c r="B174" s="11">
        <v>45950</v>
      </c>
      <c r="C174" s="66"/>
      <c r="D174" s="25"/>
      <c r="E174" s="15"/>
      <c r="F174" s="16" t="s">
        <v>23</v>
      </c>
      <c r="G174" s="16">
        <v>12000</v>
      </c>
      <c r="H174" s="17">
        <v>0.0065</v>
      </c>
      <c r="I174" s="18">
        <f t="shared" si="5"/>
        <v>78</v>
      </c>
    </row>
    <row r="175" customHeight="1" spans="1:9">
      <c r="A175" s="11"/>
      <c r="B175" s="11"/>
      <c r="C175" s="66"/>
      <c r="D175" s="25"/>
      <c r="E175" s="15"/>
      <c r="F175" s="16" t="s">
        <v>17</v>
      </c>
      <c r="G175" s="16">
        <v>3000</v>
      </c>
      <c r="H175" s="17">
        <v>0.0052</v>
      </c>
      <c r="I175" s="18">
        <f t="shared" si="5"/>
        <v>15.6</v>
      </c>
    </row>
    <row r="176" customHeight="1" spans="1:9">
      <c r="A176" s="11"/>
      <c r="B176" s="11">
        <v>45945</v>
      </c>
      <c r="C176" s="66"/>
      <c r="D176" s="25"/>
      <c r="E176" s="15"/>
      <c r="F176" s="15" t="s">
        <v>24</v>
      </c>
      <c r="G176" s="16">
        <v>3090</v>
      </c>
      <c r="H176" s="17">
        <v>0.144</v>
      </c>
      <c r="I176" s="18">
        <f t="shared" si="5"/>
        <v>444.96</v>
      </c>
    </row>
    <row r="177" customHeight="1" spans="1:9">
      <c r="A177" s="11">
        <v>45947</v>
      </c>
      <c r="B177" s="12">
        <v>45951</v>
      </c>
      <c r="C177" s="67">
        <v>91839</v>
      </c>
      <c r="D177" s="25" t="s">
        <v>164</v>
      </c>
      <c r="E177" s="15" t="s">
        <v>165</v>
      </c>
      <c r="F177" s="15" t="s">
        <v>13</v>
      </c>
      <c r="G177" s="16">
        <v>4000</v>
      </c>
      <c r="H177" s="17">
        <v>0.04</v>
      </c>
      <c r="I177" s="18">
        <f t="shared" si="5"/>
        <v>160</v>
      </c>
    </row>
    <row r="178" customHeight="1" spans="1:9">
      <c r="A178" s="11"/>
      <c r="B178" s="22"/>
      <c r="C178" s="20"/>
      <c r="D178" s="37"/>
      <c r="E178" s="15"/>
      <c r="F178" s="16" t="s">
        <v>14</v>
      </c>
      <c r="G178" s="16">
        <v>4000</v>
      </c>
      <c r="H178" s="17"/>
      <c r="I178" s="18">
        <f t="shared" si="5"/>
        <v>0</v>
      </c>
    </row>
    <row r="179" customHeight="1" spans="1:9">
      <c r="A179" s="11"/>
      <c r="B179" s="22"/>
      <c r="C179" s="20"/>
      <c r="D179" s="37"/>
      <c r="E179" s="15"/>
      <c r="F179" s="16" t="s">
        <v>15</v>
      </c>
      <c r="G179" s="16">
        <v>4000</v>
      </c>
      <c r="H179" s="17">
        <v>0.0282</v>
      </c>
      <c r="I179" s="18">
        <f t="shared" si="5"/>
        <v>112.8</v>
      </c>
    </row>
    <row r="180" customHeight="1" spans="1:9">
      <c r="A180" s="11"/>
      <c r="B180" s="11">
        <v>45950</v>
      </c>
      <c r="C180" s="20"/>
      <c r="D180" s="37"/>
      <c r="E180" s="15"/>
      <c r="F180" s="16" t="s">
        <v>23</v>
      </c>
      <c r="G180" s="16">
        <f>4000*4</f>
        <v>16000</v>
      </c>
      <c r="H180" s="17">
        <v>0.0065</v>
      </c>
      <c r="I180" s="18">
        <f t="shared" si="5"/>
        <v>104</v>
      </c>
    </row>
    <row r="181" customHeight="1" spans="1:9">
      <c r="A181" s="11"/>
      <c r="B181" s="11"/>
      <c r="C181" s="20"/>
      <c r="D181" s="37"/>
      <c r="E181" s="15"/>
      <c r="F181" s="16" t="s">
        <v>17</v>
      </c>
      <c r="G181" s="16">
        <v>4000</v>
      </c>
      <c r="H181" s="17">
        <v>0.0052</v>
      </c>
      <c r="I181" s="18">
        <f t="shared" si="5"/>
        <v>20.8</v>
      </c>
    </row>
    <row r="182" customHeight="1" spans="1:9">
      <c r="A182" s="11"/>
      <c r="B182" s="11">
        <v>45951</v>
      </c>
      <c r="C182" s="20"/>
      <c r="D182" s="37"/>
      <c r="E182" s="15"/>
      <c r="F182" s="15" t="s">
        <v>24</v>
      </c>
      <c r="G182" s="16">
        <f>4000*1.03</f>
        <v>4120</v>
      </c>
      <c r="H182" s="17">
        <v>0.144</v>
      </c>
      <c r="I182" s="18">
        <f t="shared" si="5"/>
        <v>593.28</v>
      </c>
    </row>
    <row r="183" customHeight="1" spans="1:9">
      <c r="A183" s="11">
        <v>45947</v>
      </c>
      <c r="B183" s="12">
        <v>45952</v>
      </c>
      <c r="C183" s="51" t="s">
        <v>166</v>
      </c>
      <c r="D183" s="25" t="s">
        <v>167</v>
      </c>
      <c r="E183" s="15" t="s">
        <v>168</v>
      </c>
      <c r="F183" s="15" t="s">
        <v>13</v>
      </c>
      <c r="G183" s="16">
        <v>3000</v>
      </c>
      <c r="H183" s="17">
        <v>0.05</v>
      </c>
      <c r="I183" s="18">
        <f t="shared" si="5"/>
        <v>150</v>
      </c>
    </row>
    <row r="184" customHeight="1" spans="1:9">
      <c r="A184" s="11"/>
      <c r="B184" s="22"/>
      <c r="C184" s="52"/>
      <c r="D184" s="37"/>
      <c r="E184" s="15"/>
      <c r="F184" s="16" t="s">
        <v>14</v>
      </c>
      <c r="G184" s="16">
        <v>3000</v>
      </c>
      <c r="H184" s="17"/>
      <c r="I184" s="18">
        <f t="shared" si="5"/>
        <v>0</v>
      </c>
    </row>
    <row r="185" customHeight="1" spans="1:9">
      <c r="A185" s="11"/>
      <c r="B185" s="22"/>
      <c r="C185" s="52"/>
      <c r="D185" s="37"/>
      <c r="E185" s="15"/>
      <c r="F185" s="16" t="s">
        <v>23</v>
      </c>
      <c r="G185" s="16">
        <f>3000*4</f>
        <v>12000</v>
      </c>
      <c r="H185" s="17">
        <v>0.0072</v>
      </c>
      <c r="I185" s="18">
        <f t="shared" si="5"/>
        <v>86.4</v>
      </c>
    </row>
    <row r="186" customHeight="1" spans="1:9">
      <c r="A186" s="11"/>
      <c r="B186" s="19"/>
      <c r="C186" s="52"/>
      <c r="D186" s="37"/>
      <c r="E186" s="15"/>
      <c r="F186" s="16" t="s">
        <v>17</v>
      </c>
      <c r="G186" s="16">
        <v>3000</v>
      </c>
      <c r="H186" s="17">
        <v>0.0052</v>
      </c>
      <c r="I186" s="18">
        <f t="shared" si="5"/>
        <v>15.6</v>
      </c>
    </row>
    <row r="187" customHeight="1" spans="1:9">
      <c r="A187" s="11"/>
      <c r="B187" s="11">
        <v>45951</v>
      </c>
      <c r="C187" s="52"/>
      <c r="D187" s="37"/>
      <c r="E187" s="15"/>
      <c r="F187" s="15" t="s">
        <v>24</v>
      </c>
      <c r="G187" s="16">
        <f>3000*1.03</f>
        <v>3090</v>
      </c>
      <c r="H187" s="17">
        <v>0.15</v>
      </c>
      <c r="I187" s="18">
        <f t="shared" si="5"/>
        <v>463.5</v>
      </c>
    </row>
    <row r="188" customHeight="1" spans="1:9">
      <c r="A188" s="11">
        <v>45947</v>
      </c>
      <c r="B188" s="11">
        <v>45952</v>
      </c>
      <c r="C188" s="51" t="s">
        <v>169</v>
      </c>
      <c r="D188" s="25" t="s">
        <v>170</v>
      </c>
      <c r="E188" s="15" t="s">
        <v>171</v>
      </c>
      <c r="F188" s="15" t="s">
        <v>13</v>
      </c>
      <c r="G188" s="16">
        <v>2000</v>
      </c>
      <c r="H188" s="17">
        <v>0.05</v>
      </c>
      <c r="I188" s="18">
        <f t="shared" si="5"/>
        <v>100</v>
      </c>
    </row>
    <row r="189" customHeight="1" spans="1:9">
      <c r="A189" s="11"/>
      <c r="B189" s="11"/>
      <c r="C189" s="52"/>
      <c r="D189" s="37"/>
      <c r="E189" s="15"/>
      <c r="F189" s="16" t="s">
        <v>14</v>
      </c>
      <c r="G189" s="16">
        <v>2000</v>
      </c>
      <c r="H189" s="17"/>
      <c r="I189" s="18">
        <f t="shared" si="5"/>
        <v>0</v>
      </c>
    </row>
    <row r="190" customHeight="1" spans="1:9">
      <c r="A190" s="11"/>
      <c r="B190" s="11">
        <v>45951</v>
      </c>
      <c r="C190" s="52"/>
      <c r="D190" s="37"/>
      <c r="E190" s="15"/>
      <c r="F190" s="16" t="s">
        <v>23</v>
      </c>
      <c r="G190" s="16">
        <f>2000*4</f>
        <v>8000</v>
      </c>
      <c r="H190" s="17">
        <v>0.0072</v>
      </c>
      <c r="I190" s="18">
        <f t="shared" si="5"/>
        <v>57.6</v>
      </c>
    </row>
    <row r="191" customHeight="1" spans="1:9">
      <c r="A191" s="11"/>
      <c r="B191" s="11"/>
      <c r="C191" s="52"/>
      <c r="D191" s="37"/>
      <c r="E191" s="15"/>
      <c r="F191" s="16" t="s">
        <v>17</v>
      </c>
      <c r="G191" s="16">
        <v>2000</v>
      </c>
      <c r="H191" s="17">
        <v>0.0052</v>
      </c>
      <c r="I191" s="18">
        <f t="shared" si="5"/>
        <v>10.4</v>
      </c>
    </row>
    <row r="192" customHeight="1" spans="1:9">
      <c r="A192" s="11"/>
      <c r="B192" s="11">
        <v>45951</v>
      </c>
      <c r="C192" s="52"/>
      <c r="D192" s="37"/>
      <c r="E192" s="15"/>
      <c r="F192" s="15" t="s">
        <v>24</v>
      </c>
      <c r="G192" s="16">
        <f>2000*1.03</f>
        <v>2060</v>
      </c>
      <c r="H192" s="17">
        <v>0.15</v>
      </c>
      <c r="I192" s="18">
        <f t="shared" si="5"/>
        <v>309</v>
      </c>
    </row>
    <row r="193" customHeight="1" spans="9:9">
      <c r="I193" s="2">
        <f>SUM(I3:I192)</f>
        <v>101096.544</v>
      </c>
    </row>
  </sheetData>
  <autoFilter xmlns:etc="http://www.wps.cn/officeDocument/2017/etCustomData" ref="B1:I193" etc:filterBottomFollowUsedRange="0">
    <extLst/>
  </autoFilter>
  <mergeCells count="218">
    <mergeCell ref="A1:I1"/>
    <mergeCell ref="A3:A7"/>
    <mergeCell ref="A8:A13"/>
    <mergeCell ref="A14:A19"/>
    <mergeCell ref="A20:A24"/>
    <mergeCell ref="A25:A32"/>
    <mergeCell ref="A33:A37"/>
    <mergeCell ref="A38:A44"/>
    <mergeCell ref="A45:A47"/>
    <mergeCell ref="A48:A54"/>
    <mergeCell ref="A55:A63"/>
    <mergeCell ref="A64:A68"/>
    <mergeCell ref="A69:A73"/>
    <mergeCell ref="A74:A79"/>
    <mergeCell ref="A80:A85"/>
    <mergeCell ref="A86:A91"/>
    <mergeCell ref="A92:A96"/>
    <mergeCell ref="A97:A105"/>
    <mergeCell ref="A106:A110"/>
    <mergeCell ref="A111:A118"/>
    <mergeCell ref="A119:A125"/>
    <mergeCell ref="A126:A131"/>
    <mergeCell ref="A133:A138"/>
    <mergeCell ref="A139:A141"/>
    <mergeCell ref="A142:A149"/>
    <mergeCell ref="A150:A157"/>
    <mergeCell ref="A158:A163"/>
    <mergeCell ref="A164:A170"/>
    <mergeCell ref="A171:A176"/>
    <mergeCell ref="A177:A182"/>
    <mergeCell ref="A183:A187"/>
    <mergeCell ref="A188:A192"/>
    <mergeCell ref="B3:B4"/>
    <mergeCell ref="B5:B6"/>
    <mergeCell ref="B8:B10"/>
    <mergeCell ref="B14:B15"/>
    <mergeCell ref="B16:B17"/>
    <mergeCell ref="B18:B19"/>
    <mergeCell ref="B20:B21"/>
    <mergeCell ref="B25:B26"/>
    <mergeCell ref="B33:B34"/>
    <mergeCell ref="B35:B36"/>
    <mergeCell ref="B38:B40"/>
    <mergeCell ref="B42:B44"/>
    <mergeCell ref="B45:B46"/>
    <mergeCell ref="B48:B49"/>
    <mergeCell ref="B50:B51"/>
    <mergeCell ref="B55:B56"/>
    <mergeCell ref="B57:B58"/>
    <mergeCell ref="B59:B62"/>
    <mergeCell ref="B64:B65"/>
    <mergeCell ref="B69:B70"/>
    <mergeCell ref="B71:B73"/>
    <mergeCell ref="B74:B76"/>
    <mergeCell ref="B77:B78"/>
    <mergeCell ref="B80:B82"/>
    <mergeCell ref="B83:B84"/>
    <mergeCell ref="B86:B88"/>
    <mergeCell ref="B89:B90"/>
    <mergeCell ref="B92:B93"/>
    <mergeCell ref="B97:B98"/>
    <mergeCell ref="B99:B100"/>
    <mergeCell ref="B101:B104"/>
    <mergeCell ref="B106:B107"/>
    <mergeCell ref="B111:B112"/>
    <mergeCell ref="B113:B114"/>
    <mergeCell ref="B115:B117"/>
    <mergeCell ref="B119:B122"/>
    <mergeCell ref="B123:B124"/>
    <mergeCell ref="B126:B128"/>
    <mergeCell ref="B129:B130"/>
    <mergeCell ref="B133:B135"/>
    <mergeCell ref="B136:B137"/>
    <mergeCell ref="B139:B140"/>
    <mergeCell ref="B142:B143"/>
    <mergeCell ref="B144:B146"/>
    <mergeCell ref="B147:B148"/>
    <mergeCell ref="B150:B153"/>
    <mergeCell ref="B154:B155"/>
    <mergeCell ref="B158:B160"/>
    <mergeCell ref="B161:B162"/>
    <mergeCell ref="B164:B166"/>
    <mergeCell ref="B167:B168"/>
    <mergeCell ref="B171:B173"/>
    <mergeCell ref="B174:B175"/>
    <mergeCell ref="B177:B179"/>
    <mergeCell ref="B180:B181"/>
    <mergeCell ref="B183:B186"/>
    <mergeCell ref="B188:B189"/>
    <mergeCell ref="B190:B191"/>
    <mergeCell ref="C3:C7"/>
    <mergeCell ref="C8:C13"/>
    <mergeCell ref="C14:C19"/>
    <mergeCell ref="C20:C24"/>
    <mergeCell ref="C25:C32"/>
    <mergeCell ref="C33:C37"/>
    <mergeCell ref="C38:C44"/>
    <mergeCell ref="C45:C47"/>
    <mergeCell ref="C48:C54"/>
    <mergeCell ref="C55:C63"/>
    <mergeCell ref="C64:C68"/>
    <mergeCell ref="C69:C73"/>
    <mergeCell ref="C74:C79"/>
    <mergeCell ref="C80:C85"/>
    <mergeCell ref="C86:C91"/>
    <mergeCell ref="C92:C96"/>
    <mergeCell ref="C97:C105"/>
    <mergeCell ref="C106:C110"/>
    <mergeCell ref="C111:C118"/>
    <mergeCell ref="C119:C125"/>
    <mergeCell ref="C126:C131"/>
    <mergeCell ref="C133:C138"/>
    <mergeCell ref="C139:C141"/>
    <mergeCell ref="C142:C149"/>
    <mergeCell ref="C150:C157"/>
    <mergeCell ref="C158:C163"/>
    <mergeCell ref="C164:C170"/>
    <mergeCell ref="C171:C176"/>
    <mergeCell ref="C177:C182"/>
    <mergeCell ref="C183:C187"/>
    <mergeCell ref="C188:C192"/>
    <mergeCell ref="D3:D7"/>
    <mergeCell ref="D8:D13"/>
    <mergeCell ref="D14:D19"/>
    <mergeCell ref="D20:D24"/>
    <mergeCell ref="D25:D32"/>
    <mergeCell ref="D33:D37"/>
    <mergeCell ref="D38:D44"/>
    <mergeCell ref="D45:D47"/>
    <mergeCell ref="D48:D54"/>
    <mergeCell ref="D55:D63"/>
    <mergeCell ref="D64:D68"/>
    <mergeCell ref="D69:D73"/>
    <mergeCell ref="D74:D79"/>
    <mergeCell ref="D80:D85"/>
    <mergeCell ref="D86:D91"/>
    <mergeCell ref="D92:D96"/>
    <mergeCell ref="D97:D105"/>
    <mergeCell ref="D106:D110"/>
    <mergeCell ref="D111:D118"/>
    <mergeCell ref="D119:D125"/>
    <mergeCell ref="D126:D131"/>
    <mergeCell ref="D133:D138"/>
    <mergeCell ref="D139:D141"/>
    <mergeCell ref="D142:D149"/>
    <mergeCell ref="D150:D157"/>
    <mergeCell ref="D158:D163"/>
    <mergeCell ref="D164:D170"/>
    <mergeCell ref="D171:D176"/>
    <mergeCell ref="D177:D182"/>
    <mergeCell ref="D183:D187"/>
    <mergeCell ref="D188:D192"/>
    <mergeCell ref="E3:E7"/>
    <mergeCell ref="E8:E13"/>
    <mergeCell ref="E14:E19"/>
    <mergeCell ref="E20:E24"/>
    <mergeCell ref="E25:E32"/>
    <mergeCell ref="E33:E37"/>
    <mergeCell ref="E38:E44"/>
    <mergeCell ref="E45:E47"/>
    <mergeCell ref="E48:E54"/>
    <mergeCell ref="E55:E63"/>
    <mergeCell ref="E64:E68"/>
    <mergeCell ref="E69:E73"/>
    <mergeCell ref="E74:E79"/>
    <mergeCell ref="E80:E85"/>
    <mergeCell ref="E86:E91"/>
    <mergeCell ref="E92:E96"/>
    <mergeCell ref="E97:E105"/>
    <mergeCell ref="E106:E110"/>
    <mergeCell ref="E111:E118"/>
    <mergeCell ref="E119:E125"/>
    <mergeCell ref="E126:E131"/>
    <mergeCell ref="E133:E138"/>
    <mergeCell ref="E139:E141"/>
    <mergeCell ref="E142:E149"/>
    <mergeCell ref="E150:E157"/>
    <mergeCell ref="E158:E163"/>
    <mergeCell ref="E164:E170"/>
    <mergeCell ref="E171:E176"/>
    <mergeCell ref="E177:E182"/>
    <mergeCell ref="E183:E187"/>
    <mergeCell ref="E188:E192"/>
    <mergeCell ref="H3:H4"/>
    <mergeCell ref="H8:H9"/>
    <mergeCell ref="H14:H15"/>
    <mergeCell ref="H20:H21"/>
    <mergeCell ref="H25:H26"/>
    <mergeCell ref="H33:H34"/>
    <mergeCell ref="H38:H39"/>
    <mergeCell ref="H48:H49"/>
    <mergeCell ref="H50:H51"/>
    <mergeCell ref="H55:H56"/>
    <mergeCell ref="H57:H58"/>
    <mergeCell ref="H64:H65"/>
    <mergeCell ref="H69:H70"/>
    <mergeCell ref="H74:H75"/>
    <mergeCell ref="H80:H81"/>
    <mergeCell ref="H86:H87"/>
    <mergeCell ref="H92:H93"/>
    <mergeCell ref="H97:H98"/>
    <mergeCell ref="H99:H100"/>
    <mergeCell ref="H106:H107"/>
    <mergeCell ref="H111:H112"/>
    <mergeCell ref="H113:H114"/>
    <mergeCell ref="H119:H120"/>
    <mergeCell ref="H126:H127"/>
    <mergeCell ref="H133:H134"/>
    <mergeCell ref="H139:H140"/>
    <mergeCell ref="H142:H143"/>
    <mergeCell ref="H144:H145"/>
    <mergeCell ref="H150:H151"/>
    <mergeCell ref="H158:H159"/>
    <mergeCell ref="H164:H165"/>
    <mergeCell ref="H171:H172"/>
    <mergeCell ref="H177:H178"/>
    <mergeCell ref="H183:H184"/>
    <mergeCell ref="H188:H18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国内做货-人民币-已开</vt:lpstr>
      <vt:lpstr>国外做货-美金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2025-12-26T03:42:42Z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213663926A4F49FA831613D7D0AFBCBA_13</vt:lpwstr>
  </property>
  <property fmtid="{D5CDD505-2E9C-101B-9397-08002B2CF9AE}" pid="4" name="CalculationRule">
    <vt:i4>0</vt:i4>
  </property>
</Properties>
</file>