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做货-人民币-已开" sheetId="25" r:id="rId1"/>
    <sheet name="国外做货-美金" sheetId="26" r:id="rId2"/>
  </sheets>
  <definedNames>
    <definedName name="_xlnm._FilterDatabase" localSheetId="0" hidden="1">'国内做货-人民币-已开'!$B$1:$I$76</definedName>
    <definedName name="_xlnm._FilterDatabase" localSheetId="1" hidden="1">'国外做货-美金'!$B$1:$I$91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<sst xmlns="http://schemas.openxmlformats.org/spreadsheetml/2006/main" count="280" uniqueCount="137">
  <si>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</si>
  <si>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</si>
  <si>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</si>
  <si>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</si>
  <si>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</si>
  <si>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</si>
  <si>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</si>
  <si>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</si>
  <si>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</si>
  <si>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</si>
  <si>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25670</t>
  </si>
  <si>
    <t>RRNBSK475
工厂：星之浩工厂</t>
  </si>
  <si>
    <t>0093-708-906
Made in China 女下装裤子
加单2</t>
  </si>
  <si>
    <t>白色吊牌HPBCGEN001-60*95mm</t>
  </si>
  <si>
    <t>黑色 吊绳 MRBCGEN004-320*1.5mm</t>
  </si>
  <si>
    <t>白色缎带洗标CLBCGEN003*4页-60*25mm（加页码）</t>
  </si>
  <si>
    <t>白色织标WLBCGEN017（05B）-65*19mm</t>
  </si>
  <si>
    <t>白色缎带洗标CLBCGEN003*1页-60*25mm（加页码）(条码页)</t>
  </si>
  <si>
    <t>25671</t>
  </si>
  <si>
    <t>RRNBSK476
工厂：星之浩工厂</t>
  </si>
  <si>
    <t>0093-709-906
Made in China 女下装裤子</t>
  </si>
  <si>
    <t>25673</t>
  </si>
  <si>
    <t>RRNBSK477
工厂：星之浩工厂</t>
  </si>
  <si>
    <t>0093-757-906/251/800
Made in China 女下装裤子</t>
  </si>
  <si>
    <t>25674</t>
  </si>
  <si>
    <t>RRNBSK480
工厂：星之浩工厂</t>
  </si>
  <si>
    <t>0093-760-251/800/906
Made in China 女下装裤子</t>
  </si>
  <si>
    <t>25936</t>
  </si>
  <si>
    <t>RRNBSK498
工厂：星之浩工厂</t>
  </si>
  <si>
    <t>0093-707-441
Made in China 女下装裤子
加单5</t>
  </si>
  <si>
    <t>白色缎带洗标CLBCGEN003*1页-60*25mm（加页码）（条码页）</t>
  </si>
  <si>
    <t>80884</t>
  </si>
  <si>
    <t>RRNBSK508
工厂：三马</t>
  </si>
  <si>
    <t xml:space="preserve"> 6080-707-800/812  MINIDO 
Made in China 女下装裙子</t>
  </si>
  <si>
    <t>白色吊牌HPBCRFI001-60*95mm-RFID LOGO</t>
  </si>
  <si>
    <t>白色缎带空白标 BKKBXM24002（60*25mm）</t>
  </si>
  <si>
    <t>白色RFID织标WLBCRFI013-65*19mm（+3%）</t>
  </si>
  <si>
    <t>白色RFID织标WLBCRFI013-65*19mm-免费大货样</t>
  </si>
  <si>
    <t>26144</t>
  </si>
  <si>
    <t>RRNBSK523
工厂：星之浩工厂</t>
  </si>
  <si>
    <t>0093-707-441
Made in China 女下装裤子
加单6</t>
  </si>
  <si>
    <t>81826/81828/
81829/81830</t>
  </si>
  <si>
    <t>RRNBSK535
工厂：顺成</t>
  </si>
  <si>
    <t>5106-707-800/926 NOMA
Made in China 女下装裤子</t>
  </si>
  <si>
    <t>白色RFID织标WLBCRFI015-65*19mm（+3%）</t>
  </si>
  <si>
    <t>26253</t>
  </si>
  <si>
    <t>RRNBSK537
工厂：星之浩工厂</t>
  </si>
  <si>
    <t>0093-707-800
Made in China 女下装裤子
加单7</t>
  </si>
  <si>
    <t>26263</t>
  </si>
  <si>
    <t>RRNBSK538
工厂：星之浩工厂</t>
  </si>
  <si>
    <t>0093-707-422/441
Made in China 女下装裤子
加单8</t>
  </si>
  <si>
    <t>白色吊牌HPBCGEN001-60*95mm 补差数</t>
  </si>
  <si>
    <t>白色缎带洗标CLBCGEN003*1页-60*25mm（加页码）条码页</t>
  </si>
  <si>
    <t>80043</t>
  </si>
  <si>
    <t>RRNBSK545
工厂：豪志工厂</t>
  </si>
  <si>
    <t xml:space="preserve">5093-707-251/514
Made IN China 女下装  </t>
  </si>
  <si>
    <t>白色缎带芯片洗标CLBCRFI001-60*25mm</t>
  </si>
  <si>
    <t>26513/26514/
26515</t>
  </si>
  <si>
    <t>RRNBSK557
工厂：星之浩工厂</t>
  </si>
  <si>
    <t>0093-707-251/800
Made in China 女下装裤子
加单9</t>
  </si>
  <si>
    <t>RRNBSK559
工厂：三马</t>
  </si>
  <si>
    <t xml:space="preserve"> 6080-707-800/812  MINIDO 
Made in China 女下装裙子
补数</t>
  </si>
  <si>
    <t>82424</t>
  </si>
  <si>
    <t>RRNBSK566
工厂：星之浩工厂</t>
  </si>
  <si>
    <t>0093-706-800
Made in China 女下装裤子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</si>
  <si>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</si>
  <si>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78489</t>
  </si>
  <si>
    <t>RRNBSK420
工厂：三兴</t>
  </si>
  <si>
    <t>5106-741-800/926/503  NOMA
Made in Cambodia 女下装裤子</t>
  </si>
  <si>
    <t>白色缎带洗标CLBCGEN003*4页-60*25mm（加页码）(800/926色)</t>
  </si>
  <si>
    <t>白色缎带洗标CLBCGEN003*4页-60*25mm（加页码）(503色)</t>
  </si>
  <si>
    <t>白色RFID织标WLBCRFI015-65*19mm</t>
  </si>
  <si>
    <t>79102</t>
  </si>
  <si>
    <t>RRNBSK465
工厂：新云峰</t>
  </si>
  <si>
    <t>5095-777-605/700  MIEL ONLIN
Made in Cambodia 女下装裤子</t>
  </si>
  <si>
    <t>腰卡WIDE LEG（BKYK25001）-88*82mm</t>
  </si>
  <si>
    <t>白色RFID织标WLBCRFI013-65*19mm（+4%）</t>
  </si>
  <si>
    <t>79251</t>
  </si>
  <si>
    <t>RRNBSK466
工厂：新云峰</t>
  </si>
  <si>
    <t>5095-757-605/700  MIEL PETIT
Made in Cambodia 女下装裤子</t>
  </si>
  <si>
    <t>79255</t>
  </si>
  <si>
    <t>RRNBSK467
工厂：新云峰</t>
  </si>
  <si>
    <t>5095-797-605/700  
Made in Cambodia 女下装裤子</t>
  </si>
  <si>
    <t>RRNBSK482
工厂：依洲</t>
  </si>
  <si>
    <t>RACHEL 0093-741-441/711/800
Made in Cambodia 女士长裤
加单16</t>
  </si>
  <si>
    <t>80285/80286/
80287/80288</t>
  </si>
  <si>
    <t>RRNBSK497</t>
  </si>
  <si>
    <t>5095-741</t>
  </si>
  <si>
    <t>配比装胶带贴纸  BKSKR24014</t>
  </si>
  <si>
    <t>24984/25278/
25283/25678</t>
  </si>
  <si>
    <t>RRNBSK514
工厂：依洲</t>
  </si>
  <si>
    <t>RACHEL 0093-741-441/711/800
in Cambodia 女士长裤
加单16  补差数</t>
  </si>
  <si>
    <t>白色缎带洗标CLBCGEN003*1页-60*25mm（加页码）-条码页</t>
  </si>
  <si>
    <t>79215/79512/
80073</t>
  </si>
  <si>
    <t>RRNBSK515
工厂：依洲</t>
  </si>
  <si>
    <t>RACHEL 0093-744-422
Made in Cambodia 女士长裤
补差数</t>
  </si>
  <si>
    <t>25676</t>
  </si>
  <si>
    <t>RRNBSK516
工厂：依洲</t>
  </si>
  <si>
    <t>0093-743-251
Made in Cambodia 女下装裤子
 加单3补差数</t>
  </si>
  <si>
    <t>24136</t>
  </si>
  <si>
    <t>RRNBSK519
工厂：乐维斯</t>
  </si>
  <si>
    <t>3232-741-401 VENU
Made in Cambodia 女下装裤子</t>
  </si>
  <si>
    <t>黄色RFID箱贴BKSKR24016-100*200mm</t>
  </si>
  <si>
    <t>77897</t>
  </si>
  <si>
    <t>RRNBSK521
工厂：新云峰</t>
  </si>
  <si>
    <t>5095-741-800  MIEL
Made in Cambodia 女下装裤子  补单</t>
  </si>
  <si>
    <t>白色缎带洗标CLBCGEN003*1页-60*25mm（加页码）（32码条码页）</t>
  </si>
  <si>
    <t>RRNBSK525
工厂：依洲</t>
  </si>
  <si>
    <t>RACHEL 0093-744-422
Made in Cambodia 女士长裤
加单2</t>
  </si>
  <si>
    <t>26310</t>
  </si>
  <si>
    <t>RRNBSK532
工厂：乐维斯</t>
  </si>
  <si>
    <t>3232-741-401 VENU
Made in Cambodia 女下装裤子
加单1</t>
  </si>
  <si>
    <t>RRNBSK539
工厂：锦泰</t>
  </si>
  <si>
    <t>5093-741 -251/514  LEA
Made in Cambodia 女下装裤子
加单1  补单</t>
  </si>
  <si>
    <t>82430</t>
  </si>
  <si>
    <t>RRNBSK548
工厂：乐维斯</t>
  </si>
  <si>
    <t>3232-741-401 VENU
Made in Cambodia 女下装裤子
加单2</t>
  </si>
  <si>
    <t>白色缎带芯片洗标CLBCRFI001-60*25mm（+3%）</t>
  </si>
  <si>
    <t>78098</t>
  </si>
  <si>
    <t>RRNBSK555
工厂：新云峰</t>
  </si>
  <si>
    <t>5095-741-800/500  MIEL
Made in Cambodia 女下装裤子
补单2</t>
  </si>
  <si>
    <t>白色缎带洗标CLBCGEN003*1页-60*25mm（加页码）812色条码页</t>
  </si>
  <si>
    <t>白色RFID织标WLBCRFI013-65*19mm</t>
  </si>
  <si>
    <t>RRNBSK556
工厂：依洲</t>
  </si>
  <si>
    <t>RACHEL 0093-741-441
Made in Cambodia 女士长裤
加单20</t>
  </si>
  <si>
    <t>26143</t>
  </si>
  <si>
    <t>RRNBSK524
工厂：依洲</t>
  </si>
  <si>
    <t>0093-743-251
Made in Cambodia 女下装裤子
加单4</t>
  </si>
  <si>
    <t>RRNBSK526
工厂：依洲</t>
  </si>
  <si>
    <t>RACHEL 0093-741-800
Made in Cambodia 女士长裤
加单17</t>
  </si>
  <si>
    <t>白色缎带洗标CLBCGEN003*4页-60*25mm（加页码）条码页 补差数</t>
  </si>
  <si>
    <t>RRNBSK551
工厂：依洲</t>
  </si>
  <si>
    <t>RACHEL 0093-741-251
Made in Cambodia 女士长裤
加单14  补单</t>
  </si>
  <si>
    <t>白色缎带洗标CLBCGEN003*4页-60*25mm（加页码）条码页</t>
  </si>
  <si>
    <t>RRNBSK596
工厂：依洲</t>
  </si>
  <si>
    <t>RACHEL 0093-744-422
Made in Cambodia 女士长裤
加单2  补单</t>
  </si>
  <si>
    <t>白色缎带洗标CLBCGEN003*4页-60*25mm（加页码）11码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</si>
</sst>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horizontal="center" vertical="center"/>
    </xf>
    <xf numFmtId="0" fontId="29" fillId="0" borderId="0">
      <alignment horizontal="center" vertical="center"/>
    </xf>
    <xf numFmtId="0" fontId="29" fillId="0" borderId="0">
      <alignment horizontal="center"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horizontal="center"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/>
    </xf>
    <xf numFmtId="14" fontId="0" fillId="0" borderId="7" xfId="0" applyNumberFormat="1" applyFill="1" applyBorder="1" applyAlignment="1">
      <alignment vertical="center"/>
    </xf>
    <xf numFmtId="14" fontId="0" fillId="0" borderId="7" xfId="0" applyNumberForma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zoomScale="70" zoomScaleNormal="70" workbookViewId="0">
      <pane ySplit="2" topLeftCell="A36" activePane="bottomLeft" state="frozen"/>
      <selection/>
      <selection pane="bottomLeft" activeCell="P53" sqref="O53:P53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2.0909090909091" style="1" customWidth="1"/>
    <col min="5" max="5" width="31.8545454545455" style="1" customWidth="1"/>
    <col min="6" max="6" width="52.9636363636364" style="1" customWidth="1"/>
    <col min="7" max="8" width="11" style="1" customWidth="1"/>
    <col min="9" max="9" width="14.9090909090909" style="2" customWidth="1"/>
    <col min="10" max="10" width="25.8818181818182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14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customHeight="1" spans="1:9">
      <c r="A3" s="11">
        <v>45786</v>
      </c>
      <c r="B3" s="27">
        <v>45793</v>
      </c>
      <c r="C3" s="12" t="s">
        <v>10</v>
      </c>
      <c r="D3" s="28" t="s">
        <v>11</v>
      </c>
      <c r="E3" s="14" t="s">
        <v>12</v>
      </c>
      <c r="F3" s="14" t="s">
        <v>13</v>
      </c>
      <c r="G3" s="17">
        <v>10000</v>
      </c>
      <c r="H3" s="17">
        <v>0.35</v>
      </c>
      <c r="I3" s="18">
        <f>G3*H3</f>
        <v>3500</v>
      </c>
    </row>
    <row r="4" customHeight="1" spans="1:9">
      <c r="A4" s="11"/>
      <c r="B4" s="29"/>
      <c r="C4" s="19"/>
      <c r="D4" s="30"/>
      <c r="E4" s="14"/>
      <c r="F4" s="17" t="s">
        <v>14</v>
      </c>
      <c r="G4" s="17">
        <v>10000</v>
      </c>
      <c r="H4" s="17"/>
      <c r="I4" s="18">
        <f t="shared" ref="I4:I35" si="0">G4*H4</f>
        <v>0</v>
      </c>
    </row>
    <row r="5" customHeight="1" spans="1:9">
      <c r="A5" s="11"/>
      <c r="B5" s="21">
        <v>45789</v>
      </c>
      <c r="C5" s="19"/>
      <c r="D5" s="30"/>
      <c r="E5" s="14"/>
      <c r="F5" s="17" t="s">
        <v>15</v>
      </c>
      <c r="G5" s="17">
        <f>10000*4</f>
        <v>40000</v>
      </c>
      <c r="H5" s="17">
        <v>0.042</v>
      </c>
      <c r="I5" s="18">
        <f t="shared" si="0"/>
        <v>1680</v>
      </c>
    </row>
    <row r="6" customHeight="1" spans="1:9">
      <c r="A6" s="11"/>
      <c r="B6" s="21"/>
      <c r="C6" s="19"/>
      <c r="D6" s="30"/>
      <c r="E6" s="14"/>
      <c r="F6" s="14" t="s">
        <v>16</v>
      </c>
      <c r="G6" s="17">
        <v>10000</v>
      </c>
      <c r="H6" s="17">
        <v>0.137</v>
      </c>
      <c r="I6" s="18">
        <f t="shared" si="0"/>
        <v>1370</v>
      </c>
    </row>
    <row r="7" customHeight="1" spans="1:9">
      <c r="A7" s="11"/>
      <c r="B7" s="27">
        <v>45806</v>
      </c>
      <c r="C7" s="19"/>
      <c r="D7" s="30"/>
      <c r="E7" s="14"/>
      <c r="F7" s="14" t="s">
        <v>13</v>
      </c>
      <c r="G7" s="17">
        <v>3351</v>
      </c>
      <c r="H7" s="17">
        <v>0.25</v>
      </c>
      <c r="I7" s="18">
        <f t="shared" si="0"/>
        <v>837.75</v>
      </c>
    </row>
    <row r="8" customHeight="1" spans="1:9">
      <c r="A8" s="11"/>
      <c r="B8" s="21">
        <v>45800</v>
      </c>
      <c r="C8" s="19"/>
      <c r="D8" s="30"/>
      <c r="E8" s="14"/>
      <c r="F8" s="17" t="s">
        <v>17</v>
      </c>
      <c r="G8" s="17">
        <v>3351</v>
      </c>
      <c r="H8" s="17">
        <v>0.042</v>
      </c>
      <c r="I8" s="18">
        <f t="shared" si="0"/>
        <v>140.742</v>
      </c>
    </row>
    <row r="9" customHeight="1" spans="1:9">
      <c r="A9" s="11">
        <v>45786</v>
      </c>
      <c r="B9" s="27">
        <v>45795</v>
      </c>
      <c r="C9" s="12" t="s">
        <v>18</v>
      </c>
      <c r="D9" s="28" t="s">
        <v>19</v>
      </c>
      <c r="E9" s="14" t="s">
        <v>20</v>
      </c>
      <c r="F9" s="14" t="s">
        <v>13</v>
      </c>
      <c r="G9" s="17">
        <v>10000</v>
      </c>
      <c r="H9" s="17">
        <v>0.35</v>
      </c>
      <c r="I9" s="18">
        <f t="shared" si="0"/>
        <v>3500</v>
      </c>
    </row>
    <row r="10" customHeight="1" spans="1:9">
      <c r="A10" s="11"/>
      <c r="B10" s="29"/>
      <c r="C10" s="19"/>
      <c r="D10" s="30"/>
      <c r="E10" s="14"/>
      <c r="F10" s="17" t="s">
        <v>14</v>
      </c>
      <c r="G10" s="17">
        <v>10000</v>
      </c>
      <c r="H10" s="17"/>
      <c r="I10" s="18">
        <f t="shared" si="0"/>
        <v>0</v>
      </c>
    </row>
    <row r="11" customHeight="1" spans="1:9">
      <c r="A11" s="11"/>
      <c r="B11" s="31">
        <v>45802</v>
      </c>
      <c r="C11" s="19"/>
      <c r="D11" s="30"/>
      <c r="E11" s="14"/>
      <c r="F11" s="17" t="s">
        <v>15</v>
      </c>
      <c r="G11" s="17">
        <f>10000*4</f>
        <v>40000</v>
      </c>
      <c r="H11" s="17">
        <v>0.042</v>
      </c>
      <c r="I11" s="18">
        <f t="shared" si="0"/>
        <v>1680</v>
      </c>
    </row>
    <row r="12" customHeight="1" spans="1:9">
      <c r="A12" s="11"/>
      <c r="B12" s="32"/>
      <c r="C12" s="19"/>
      <c r="D12" s="30"/>
      <c r="E12" s="14"/>
      <c r="F12" s="14" t="s">
        <v>16</v>
      </c>
      <c r="G12" s="17">
        <v>10000</v>
      </c>
      <c r="H12" s="17">
        <v>0.137</v>
      </c>
      <c r="I12" s="18">
        <f t="shared" si="0"/>
        <v>1370</v>
      </c>
    </row>
    <row r="13" customHeight="1" spans="1:9">
      <c r="A13" s="11"/>
      <c r="B13" s="33">
        <v>45806</v>
      </c>
      <c r="C13" s="19"/>
      <c r="D13" s="30"/>
      <c r="E13" s="14"/>
      <c r="F13" s="14" t="s">
        <v>13</v>
      </c>
      <c r="G13" s="17">
        <v>1388</v>
      </c>
      <c r="H13" s="17">
        <v>0.25</v>
      </c>
      <c r="I13" s="18">
        <f t="shared" si="0"/>
        <v>347</v>
      </c>
    </row>
    <row r="14" customHeight="1" spans="1:9">
      <c r="A14" s="11"/>
      <c r="B14" s="33">
        <v>45799</v>
      </c>
      <c r="C14" s="19"/>
      <c r="D14" s="30"/>
      <c r="E14" s="14"/>
      <c r="F14" s="14" t="s">
        <v>16</v>
      </c>
      <c r="G14" s="17">
        <v>4627</v>
      </c>
      <c r="H14" s="17">
        <v>0.137</v>
      </c>
      <c r="I14" s="18">
        <f t="shared" si="0"/>
        <v>633.899</v>
      </c>
    </row>
    <row r="15" customHeight="1" spans="1:9">
      <c r="A15" s="11">
        <v>45786</v>
      </c>
      <c r="B15" s="27">
        <v>45795</v>
      </c>
      <c r="C15" s="12" t="s">
        <v>21</v>
      </c>
      <c r="D15" s="28" t="s">
        <v>22</v>
      </c>
      <c r="E15" s="14" t="s">
        <v>23</v>
      </c>
      <c r="F15" s="14" t="s">
        <v>13</v>
      </c>
      <c r="G15" s="17">
        <v>6000</v>
      </c>
      <c r="H15" s="17">
        <v>0.35</v>
      </c>
      <c r="I15" s="18">
        <f t="shared" si="0"/>
        <v>2100</v>
      </c>
    </row>
    <row r="16" customHeight="1" spans="1:9">
      <c r="A16" s="11"/>
      <c r="B16" s="29"/>
      <c r="C16" s="19"/>
      <c r="D16" s="30"/>
      <c r="E16" s="14"/>
      <c r="F16" s="17" t="s">
        <v>14</v>
      </c>
      <c r="G16" s="17">
        <v>6000</v>
      </c>
      <c r="H16" s="17"/>
      <c r="I16" s="18">
        <f t="shared" si="0"/>
        <v>0</v>
      </c>
    </row>
    <row r="17" customHeight="1" spans="1:9">
      <c r="A17" s="11"/>
      <c r="B17" s="31">
        <v>45803</v>
      </c>
      <c r="C17" s="19"/>
      <c r="D17" s="30"/>
      <c r="E17" s="14"/>
      <c r="F17" s="17" t="s">
        <v>15</v>
      </c>
      <c r="G17" s="17">
        <f>6000*4</f>
        <v>24000</v>
      </c>
      <c r="H17" s="17">
        <v>0.042</v>
      </c>
      <c r="I17" s="18">
        <f t="shared" si="0"/>
        <v>1008</v>
      </c>
    </row>
    <row r="18" customHeight="1" spans="1:9">
      <c r="A18" s="11"/>
      <c r="B18" s="21">
        <v>45790</v>
      </c>
      <c r="C18" s="19"/>
      <c r="D18" s="30"/>
      <c r="E18" s="14"/>
      <c r="F18" s="14" t="s">
        <v>16</v>
      </c>
      <c r="G18" s="17">
        <v>6000</v>
      </c>
      <c r="H18" s="17">
        <v>0.137</v>
      </c>
      <c r="I18" s="18">
        <f t="shared" si="0"/>
        <v>822</v>
      </c>
    </row>
    <row r="19" customHeight="1" spans="1:9">
      <c r="A19" s="11">
        <v>45786</v>
      </c>
      <c r="B19" s="27">
        <v>45795</v>
      </c>
      <c r="C19" s="12" t="s">
        <v>24</v>
      </c>
      <c r="D19" s="28" t="s">
        <v>25</v>
      </c>
      <c r="E19" s="14" t="s">
        <v>26</v>
      </c>
      <c r="F19" s="14" t="s">
        <v>13</v>
      </c>
      <c r="G19" s="17">
        <v>5000</v>
      </c>
      <c r="H19" s="17">
        <v>0.35</v>
      </c>
      <c r="I19" s="18">
        <f t="shared" si="0"/>
        <v>1750</v>
      </c>
    </row>
    <row r="20" customHeight="1" spans="1:9">
      <c r="A20" s="11"/>
      <c r="B20" s="29"/>
      <c r="C20" s="19"/>
      <c r="D20" s="30"/>
      <c r="E20" s="14"/>
      <c r="F20" s="17" t="s">
        <v>14</v>
      </c>
      <c r="G20" s="17">
        <v>5000</v>
      </c>
      <c r="H20" s="17"/>
      <c r="I20" s="18">
        <f t="shared" si="0"/>
        <v>0</v>
      </c>
    </row>
    <row r="21" customHeight="1" spans="1:9">
      <c r="A21" s="11"/>
      <c r="B21" s="31">
        <v>45802</v>
      </c>
      <c r="C21" s="19"/>
      <c r="D21" s="30"/>
      <c r="E21" s="14"/>
      <c r="F21" s="17" t="s">
        <v>15</v>
      </c>
      <c r="G21" s="17">
        <f>5000*4</f>
        <v>20000</v>
      </c>
      <c r="H21" s="17">
        <v>0.042</v>
      </c>
      <c r="I21" s="18">
        <f t="shared" si="0"/>
        <v>840</v>
      </c>
    </row>
    <row r="22" customHeight="1" spans="1:9">
      <c r="A22" s="11"/>
      <c r="B22" s="32">
        <v>45790</v>
      </c>
      <c r="C22" s="19"/>
      <c r="D22" s="30"/>
      <c r="E22" s="14"/>
      <c r="F22" s="14" t="s">
        <v>16</v>
      </c>
      <c r="G22" s="17">
        <v>5000</v>
      </c>
      <c r="H22" s="17">
        <v>0.137</v>
      </c>
      <c r="I22" s="18">
        <f t="shared" si="0"/>
        <v>685</v>
      </c>
    </row>
    <row r="23" customHeight="1" spans="1:9">
      <c r="A23" s="11">
        <v>45792</v>
      </c>
      <c r="B23" s="27">
        <v>45802</v>
      </c>
      <c r="C23" s="12" t="s">
        <v>27</v>
      </c>
      <c r="D23" s="28" t="s">
        <v>28</v>
      </c>
      <c r="E23" s="14" t="s">
        <v>29</v>
      </c>
      <c r="F23" s="14" t="s">
        <v>13</v>
      </c>
      <c r="G23" s="17">
        <v>16500</v>
      </c>
      <c r="H23" s="17">
        <v>0.35</v>
      </c>
      <c r="I23" s="18">
        <f t="shared" si="0"/>
        <v>5775</v>
      </c>
    </row>
    <row r="24" customHeight="1" spans="1:9">
      <c r="A24" s="11"/>
      <c r="B24" s="29"/>
      <c r="C24" s="19"/>
      <c r="D24" s="30"/>
      <c r="E24" s="14"/>
      <c r="F24" s="17" t="s">
        <v>14</v>
      </c>
      <c r="G24" s="17">
        <v>16500</v>
      </c>
      <c r="H24" s="17"/>
      <c r="I24" s="18">
        <f t="shared" si="0"/>
        <v>0</v>
      </c>
    </row>
    <row r="25" customHeight="1" spans="1:9">
      <c r="A25" s="11"/>
      <c r="B25" s="11">
        <v>45796</v>
      </c>
      <c r="C25" s="19"/>
      <c r="D25" s="30"/>
      <c r="E25" s="14"/>
      <c r="F25" s="17" t="s">
        <v>15</v>
      </c>
      <c r="G25" s="17">
        <v>66000</v>
      </c>
      <c r="H25" s="17">
        <v>0.042</v>
      </c>
      <c r="I25" s="18">
        <f t="shared" si="0"/>
        <v>2772</v>
      </c>
    </row>
    <row r="26" customHeight="1" spans="1:9">
      <c r="A26" s="11"/>
      <c r="B26" s="11"/>
      <c r="C26" s="19"/>
      <c r="D26" s="30"/>
      <c r="E26" s="14"/>
      <c r="F26" s="14" t="s">
        <v>16</v>
      </c>
      <c r="G26" s="17">
        <v>16500</v>
      </c>
      <c r="H26" s="17">
        <v>0.137</v>
      </c>
      <c r="I26" s="18">
        <f t="shared" si="0"/>
        <v>2260.5</v>
      </c>
    </row>
    <row r="27" customHeight="1" spans="1:9">
      <c r="A27" s="11"/>
      <c r="B27" s="32">
        <v>45800</v>
      </c>
      <c r="C27" s="19"/>
      <c r="D27" s="30"/>
      <c r="E27" s="14"/>
      <c r="F27" s="17" t="s">
        <v>30</v>
      </c>
      <c r="G27" s="17">
        <v>3124</v>
      </c>
      <c r="H27" s="17">
        <v>0.042</v>
      </c>
      <c r="I27" s="18">
        <f t="shared" si="0"/>
        <v>131.208</v>
      </c>
    </row>
    <row r="28" customHeight="1" spans="1:9">
      <c r="A28" s="11">
        <v>45796</v>
      </c>
      <c r="B28" s="27">
        <v>45824</v>
      </c>
      <c r="C28" s="12" t="s">
        <v>31</v>
      </c>
      <c r="D28" s="34" t="s">
        <v>32</v>
      </c>
      <c r="E28" s="14" t="s">
        <v>33</v>
      </c>
      <c r="F28" s="14" t="s">
        <v>34</v>
      </c>
      <c r="G28" s="17">
        <v>50000</v>
      </c>
      <c r="H28" s="17">
        <v>0.35</v>
      </c>
      <c r="I28" s="18">
        <f t="shared" si="0"/>
        <v>17500</v>
      </c>
    </row>
    <row r="29" customHeight="1" spans="1:9">
      <c r="A29" s="11"/>
      <c r="B29" s="29"/>
      <c r="C29" s="19"/>
      <c r="D29" s="35"/>
      <c r="E29" s="14"/>
      <c r="F29" s="17" t="s">
        <v>14</v>
      </c>
      <c r="G29" s="17">
        <v>50000</v>
      </c>
      <c r="H29" s="17"/>
      <c r="I29" s="18">
        <f t="shared" si="0"/>
        <v>0</v>
      </c>
    </row>
    <row r="30" customHeight="1" spans="1:9">
      <c r="A30" s="11"/>
      <c r="B30" s="21">
        <v>45809</v>
      </c>
      <c r="C30" s="19"/>
      <c r="D30" s="35"/>
      <c r="E30" s="14"/>
      <c r="F30" s="17" t="s">
        <v>15</v>
      </c>
      <c r="G30" s="17">
        <v>200000</v>
      </c>
      <c r="H30" s="17">
        <v>0.042</v>
      </c>
      <c r="I30" s="18">
        <f t="shared" si="0"/>
        <v>8400</v>
      </c>
    </row>
    <row r="31" customHeight="1" spans="1:9">
      <c r="A31" s="11"/>
      <c r="B31" s="21">
        <v>45811</v>
      </c>
      <c r="C31" s="19"/>
      <c r="D31" s="35"/>
      <c r="E31" s="14"/>
      <c r="F31" s="17" t="s">
        <v>35</v>
      </c>
      <c r="G31" s="17">
        <v>50000</v>
      </c>
      <c r="H31" s="17">
        <v>0.027</v>
      </c>
      <c r="I31" s="18">
        <f t="shared" si="0"/>
        <v>1350</v>
      </c>
    </row>
    <row r="32" customHeight="1" spans="1:9">
      <c r="A32" s="11"/>
      <c r="B32" s="21">
        <v>45802</v>
      </c>
      <c r="C32" s="19"/>
      <c r="D32" s="35"/>
      <c r="E32" s="14"/>
      <c r="F32" s="14" t="s">
        <v>36</v>
      </c>
      <c r="G32" s="17">
        <v>51500</v>
      </c>
      <c r="H32" s="17">
        <v>0.85</v>
      </c>
      <c r="I32" s="18">
        <f t="shared" si="0"/>
        <v>43775</v>
      </c>
    </row>
    <row r="33" customHeight="1" spans="1:9">
      <c r="A33" s="11"/>
      <c r="B33" s="21">
        <v>45803</v>
      </c>
      <c r="C33" s="19"/>
      <c r="D33" s="35"/>
      <c r="E33" s="14"/>
      <c r="F33" s="14" t="s">
        <v>37</v>
      </c>
      <c r="G33" s="17">
        <v>35</v>
      </c>
      <c r="H33" s="17">
        <v>0</v>
      </c>
      <c r="I33" s="18">
        <f t="shared" si="0"/>
        <v>0</v>
      </c>
    </row>
    <row r="34" customHeight="1" spans="1:9">
      <c r="A34" s="11">
        <v>45803</v>
      </c>
      <c r="B34" s="27">
        <v>45812</v>
      </c>
      <c r="C34" s="12" t="s">
        <v>38</v>
      </c>
      <c r="D34" s="28" t="s">
        <v>39</v>
      </c>
      <c r="E34" s="14" t="s">
        <v>40</v>
      </c>
      <c r="F34" s="14" t="s">
        <v>13</v>
      </c>
      <c r="G34" s="17">
        <v>15000</v>
      </c>
      <c r="H34" s="17">
        <v>0.35</v>
      </c>
      <c r="I34" s="18">
        <f t="shared" si="0"/>
        <v>5250</v>
      </c>
    </row>
    <row r="35" customHeight="1" spans="1:9">
      <c r="A35" s="11"/>
      <c r="B35" s="29"/>
      <c r="C35" s="19"/>
      <c r="D35" s="30"/>
      <c r="E35" s="14"/>
      <c r="F35" s="17" t="s">
        <v>14</v>
      </c>
      <c r="G35" s="17">
        <v>15000</v>
      </c>
      <c r="H35" s="17"/>
      <c r="I35" s="18">
        <f t="shared" si="0"/>
        <v>0</v>
      </c>
    </row>
    <row r="36" customHeight="1" spans="1:9">
      <c r="A36" s="11"/>
      <c r="B36" s="33">
        <v>45807</v>
      </c>
      <c r="C36" s="19"/>
      <c r="D36" s="30"/>
      <c r="E36" s="14"/>
      <c r="F36" s="17" t="s">
        <v>15</v>
      </c>
      <c r="G36" s="17">
        <f>15000*4</f>
        <v>60000</v>
      </c>
      <c r="H36" s="17">
        <v>0.042</v>
      </c>
      <c r="I36" s="18">
        <f t="shared" ref="I36:I75" si="1">G36*H36</f>
        <v>2520</v>
      </c>
    </row>
    <row r="37" customHeight="1" spans="1:9">
      <c r="A37" s="11"/>
      <c r="B37" s="33"/>
      <c r="C37" s="19"/>
      <c r="D37" s="30"/>
      <c r="E37" s="14"/>
      <c r="F37" s="17" t="s">
        <v>15</v>
      </c>
      <c r="G37" s="17">
        <v>15000</v>
      </c>
      <c r="H37" s="17">
        <v>0.137</v>
      </c>
      <c r="I37" s="18">
        <f t="shared" si="1"/>
        <v>2055</v>
      </c>
    </row>
    <row r="38" customHeight="1" spans="1:9">
      <c r="A38" s="11">
        <v>45806</v>
      </c>
      <c r="B38" s="27">
        <v>45833</v>
      </c>
      <c r="C38" s="12" t="s">
        <v>41</v>
      </c>
      <c r="D38" s="28" t="s">
        <v>42</v>
      </c>
      <c r="E38" s="14" t="s">
        <v>43</v>
      </c>
      <c r="F38" s="15" t="s">
        <v>34</v>
      </c>
      <c r="G38" s="17">
        <v>25000</v>
      </c>
      <c r="H38" s="17">
        <v>0.35</v>
      </c>
      <c r="I38" s="18">
        <f t="shared" si="1"/>
        <v>8750</v>
      </c>
    </row>
    <row r="39" customHeight="1" spans="1:9">
      <c r="A39" s="11"/>
      <c r="B39" s="29"/>
      <c r="C39" s="19"/>
      <c r="D39" s="30"/>
      <c r="E39" s="14"/>
      <c r="F39" s="16" t="s">
        <v>14</v>
      </c>
      <c r="G39" s="17">
        <v>25000</v>
      </c>
      <c r="H39" s="17"/>
      <c r="I39" s="18">
        <f t="shared" si="1"/>
        <v>0</v>
      </c>
    </row>
    <row r="40" customHeight="1" spans="1:9">
      <c r="A40" s="11"/>
      <c r="B40" s="32">
        <v>45813</v>
      </c>
      <c r="C40" s="19"/>
      <c r="D40" s="30"/>
      <c r="E40" s="14"/>
      <c r="F40" s="17" t="s">
        <v>15</v>
      </c>
      <c r="G40" s="17">
        <f>25000*4</f>
        <v>100000</v>
      </c>
      <c r="H40" s="17">
        <v>0.042</v>
      </c>
      <c r="I40" s="18">
        <f t="shared" si="1"/>
        <v>4200</v>
      </c>
    </row>
    <row r="41" customHeight="1" spans="1:9">
      <c r="A41" s="11"/>
      <c r="B41" s="11">
        <v>45812</v>
      </c>
      <c r="C41" s="19"/>
      <c r="D41" s="30"/>
      <c r="E41" s="14"/>
      <c r="F41" s="14" t="s">
        <v>16</v>
      </c>
      <c r="G41" s="17">
        <f>25000</f>
        <v>25000</v>
      </c>
      <c r="H41" s="17">
        <v>0.137</v>
      </c>
      <c r="I41" s="18">
        <f t="shared" si="1"/>
        <v>3425</v>
      </c>
    </row>
    <row r="42" customHeight="1" spans="1:9">
      <c r="A42" s="11"/>
      <c r="B42" s="11"/>
      <c r="C42" s="19"/>
      <c r="D42" s="30"/>
      <c r="E42" s="14"/>
      <c r="F42" s="14" t="s">
        <v>44</v>
      </c>
      <c r="G42" s="17">
        <f>25000*1.03</f>
        <v>25750</v>
      </c>
      <c r="H42" s="17">
        <v>0.85</v>
      </c>
      <c r="I42" s="18">
        <f t="shared" si="1"/>
        <v>21887.5</v>
      </c>
    </row>
    <row r="43" customHeight="1" spans="1:9">
      <c r="A43" s="11">
        <v>45806</v>
      </c>
      <c r="B43" s="27">
        <v>45812</v>
      </c>
      <c r="C43" s="12" t="s">
        <v>45</v>
      </c>
      <c r="D43" s="28" t="s">
        <v>46</v>
      </c>
      <c r="E43" s="14" t="s">
        <v>47</v>
      </c>
      <c r="F43" s="14" t="s">
        <v>13</v>
      </c>
      <c r="G43" s="17">
        <v>10000</v>
      </c>
      <c r="H43" s="17">
        <v>0.35</v>
      </c>
      <c r="I43" s="18">
        <f t="shared" si="1"/>
        <v>3500</v>
      </c>
    </row>
    <row r="44" customHeight="1" spans="1:9">
      <c r="A44" s="11"/>
      <c r="B44" s="29"/>
      <c r="C44" s="19"/>
      <c r="D44" s="30"/>
      <c r="E44" s="14"/>
      <c r="F44" s="17" t="s">
        <v>14</v>
      </c>
      <c r="G44" s="17">
        <v>10000</v>
      </c>
      <c r="H44" s="17"/>
      <c r="I44" s="18">
        <f t="shared" si="1"/>
        <v>0</v>
      </c>
    </row>
    <row r="45" customHeight="1" spans="1:9">
      <c r="A45" s="11"/>
      <c r="B45" s="33">
        <v>45809</v>
      </c>
      <c r="C45" s="19"/>
      <c r="D45" s="30"/>
      <c r="E45" s="14"/>
      <c r="F45" s="17" t="s">
        <v>15</v>
      </c>
      <c r="G45" s="17">
        <f>10000*4</f>
        <v>40000</v>
      </c>
      <c r="H45" s="17">
        <v>0.042</v>
      </c>
      <c r="I45" s="18">
        <f t="shared" si="1"/>
        <v>1680</v>
      </c>
    </row>
    <row r="46" customHeight="1" spans="1:9">
      <c r="A46" s="11"/>
      <c r="B46" s="33"/>
      <c r="C46" s="19"/>
      <c r="D46" s="30"/>
      <c r="E46" s="14"/>
      <c r="F46" s="14" t="s">
        <v>16</v>
      </c>
      <c r="G46" s="17">
        <v>10000</v>
      </c>
      <c r="H46" s="17">
        <v>0.137</v>
      </c>
      <c r="I46" s="18">
        <f t="shared" si="1"/>
        <v>1370</v>
      </c>
    </row>
    <row r="47" customHeight="1" spans="1:9">
      <c r="A47" s="11">
        <v>45806</v>
      </c>
      <c r="B47" s="11"/>
      <c r="C47" s="12" t="s">
        <v>48</v>
      </c>
      <c r="D47" s="28" t="s">
        <v>49</v>
      </c>
      <c r="E47" s="14" t="s">
        <v>50</v>
      </c>
      <c r="F47" s="14" t="s">
        <v>13</v>
      </c>
      <c r="G47" s="17">
        <v>20000</v>
      </c>
      <c r="H47" s="17">
        <v>0.35</v>
      </c>
      <c r="I47" s="18">
        <f t="shared" si="1"/>
        <v>7000</v>
      </c>
    </row>
    <row r="48" customHeight="1" spans="1:9">
      <c r="A48" s="11"/>
      <c r="B48" s="11"/>
      <c r="C48" s="19"/>
      <c r="D48" s="30"/>
      <c r="E48" s="14"/>
      <c r="F48" s="17" t="s">
        <v>14</v>
      </c>
      <c r="G48" s="17">
        <v>20000</v>
      </c>
      <c r="H48" s="17"/>
      <c r="I48" s="18">
        <f t="shared" si="1"/>
        <v>0</v>
      </c>
    </row>
    <row r="49" customHeight="1" spans="1:9">
      <c r="A49" s="11"/>
      <c r="B49" s="21">
        <v>45811</v>
      </c>
      <c r="C49" s="19"/>
      <c r="D49" s="30"/>
      <c r="E49" s="14"/>
      <c r="F49" s="17" t="s">
        <v>15</v>
      </c>
      <c r="G49" s="17">
        <f>35000*4</f>
        <v>140000</v>
      </c>
      <c r="H49" s="17">
        <v>0.042</v>
      </c>
      <c r="I49" s="18">
        <f t="shared" si="1"/>
        <v>5880</v>
      </c>
    </row>
    <row r="50" customHeight="1" spans="1:9">
      <c r="A50" s="11"/>
      <c r="B50" s="21"/>
      <c r="C50" s="19"/>
      <c r="D50" s="30"/>
      <c r="E50" s="14"/>
      <c r="F50" s="14" t="s">
        <v>16</v>
      </c>
      <c r="G50" s="17">
        <v>35000</v>
      </c>
      <c r="H50" s="17">
        <v>0.137</v>
      </c>
      <c r="I50" s="18">
        <f t="shared" si="1"/>
        <v>4795</v>
      </c>
    </row>
    <row r="51" customHeight="1" spans="1:9">
      <c r="A51" s="11"/>
      <c r="B51" s="11">
        <v>45829</v>
      </c>
      <c r="C51" s="19"/>
      <c r="D51" s="30"/>
      <c r="E51" s="14"/>
      <c r="F51" s="14" t="s">
        <v>51</v>
      </c>
      <c r="G51" s="17">
        <v>9826</v>
      </c>
      <c r="H51" s="17">
        <v>0.35</v>
      </c>
      <c r="I51" s="18">
        <f t="shared" si="1"/>
        <v>3439.1</v>
      </c>
    </row>
    <row r="52" customHeight="1" spans="1:9">
      <c r="A52" s="11"/>
      <c r="B52" s="11">
        <v>45825</v>
      </c>
      <c r="C52" s="19"/>
      <c r="D52" s="30"/>
      <c r="E52" s="14"/>
      <c r="F52" s="17" t="s">
        <v>52</v>
      </c>
      <c r="G52" s="17">
        <f>9826</f>
        <v>9826</v>
      </c>
      <c r="H52" s="17">
        <v>0.042</v>
      </c>
      <c r="I52" s="18">
        <f t="shared" si="1"/>
        <v>412.692</v>
      </c>
    </row>
    <row r="53" customHeight="1" spans="1:9">
      <c r="A53" s="11"/>
      <c r="B53" s="11"/>
      <c r="C53" s="19"/>
      <c r="D53" s="30"/>
      <c r="E53" s="14"/>
      <c r="F53" s="14" t="s">
        <v>16</v>
      </c>
      <c r="G53" s="17">
        <v>9826</v>
      </c>
      <c r="H53" s="17">
        <v>0.137</v>
      </c>
      <c r="I53" s="18">
        <f t="shared" si="1"/>
        <v>1346.162</v>
      </c>
    </row>
    <row r="54" customHeight="1" spans="1:9">
      <c r="A54" s="11">
        <v>45812</v>
      </c>
      <c r="B54" s="27">
        <v>45827</v>
      </c>
      <c r="C54" s="12" t="s">
        <v>53</v>
      </c>
      <c r="D54" s="28" t="s">
        <v>54</v>
      </c>
      <c r="E54" s="14" t="s">
        <v>55</v>
      </c>
      <c r="F54" s="14" t="s">
        <v>34</v>
      </c>
      <c r="G54" s="17">
        <v>15000</v>
      </c>
      <c r="H54" s="17">
        <v>0.35</v>
      </c>
      <c r="I54" s="18">
        <f t="shared" si="1"/>
        <v>5250</v>
      </c>
    </row>
    <row r="55" customHeight="1" spans="1:9">
      <c r="A55" s="11"/>
      <c r="B55" s="29"/>
      <c r="C55" s="19"/>
      <c r="D55" s="30"/>
      <c r="E55" s="14"/>
      <c r="F55" s="17" t="s">
        <v>14</v>
      </c>
      <c r="G55" s="17">
        <v>15000</v>
      </c>
      <c r="H55" s="17"/>
      <c r="I55" s="18">
        <f t="shared" si="1"/>
        <v>0</v>
      </c>
    </row>
    <row r="56" customHeight="1" spans="1:9">
      <c r="A56" s="11"/>
      <c r="B56" s="33">
        <v>45816</v>
      </c>
      <c r="C56" s="19"/>
      <c r="D56" s="30"/>
      <c r="E56" s="14"/>
      <c r="F56" s="17" t="s">
        <v>15</v>
      </c>
      <c r="G56" s="17">
        <f>15000*4</f>
        <v>60000</v>
      </c>
      <c r="H56" s="17">
        <v>0.042</v>
      </c>
      <c r="I56" s="18">
        <f t="shared" si="1"/>
        <v>2520</v>
      </c>
    </row>
    <row r="57" customHeight="1" spans="1:9">
      <c r="A57" s="11"/>
      <c r="B57" s="33">
        <v>45818</v>
      </c>
      <c r="C57" s="19"/>
      <c r="D57" s="30"/>
      <c r="E57" s="14"/>
      <c r="F57" s="17" t="s">
        <v>35</v>
      </c>
      <c r="G57" s="17">
        <v>15000</v>
      </c>
      <c r="H57" s="17">
        <v>0.027</v>
      </c>
      <c r="I57" s="18">
        <f t="shared" si="1"/>
        <v>405</v>
      </c>
    </row>
    <row r="58" customHeight="1" spans="1:9">
      <c r="A58" s="11"/>
      <c r="B58" s="27">
        <v>45816</v>
      </c>
      <c r="C58" s="19"/>
      <c r="D58" s="30"/>
      <c r="E58" s="14"/>
      <c r="F58" s="14" t="s">
        <v>16</v>
      </c>
      <c r="G58" s="17">
        <v>15000</v>
      </c>
      <c r="H58" s="17">
        <v>0.137</v>
      </c>
      <c r="I58" s="18">
        <f t="shared" si="1"/>
        <v>2055</v>
      </c>
    </row>
    <row r="59" customHeight="1" spans="1:9">
      <c r="A59" s="11"/>
      <c r="B59" s="29"/>
      <c r="C59" s="19"/>
      <c r="D59" s="30"/>
      <c r="E59" s="14"/>
      <c r="F59" s="17" t="s">
        <v>56</v>
      </c>
      <c r="G59" s="17">
        <v>15000</v>
      </c>
      <c r="H59" s="17">
        <v>0.58</v>
      </c>
      <c r="I59" s="18">
        <f t="shared" si="1"/>
        <v>8700</v>
      </c>
    </row>
    <row r="60" customHeight="1" spans="1:9">
      <c r="A60" s="11">
        <v>45814</v>
      </c>
      <c r="B60" s="27">
        <v>45829</v>
      </c>
      <c r="C60" s="12" t="s">
        <v>57</v>
      </c>
      <c r="D60" s="28" t="s">
        <v>58</v>
      </c>
      <c r="E60" s="14" t="s">
        <v>59</v>
      </c>
      <c r="F60" s="14" t="s">
        <v>13</v>
      </c>
      <c r="G60" s="17">
        <v>15000</v>
      </c>
      <c r="H60" s="17">
        <v>0.35</v>
      </c>
      <c r="I60" s="18">
        <f t="shared" si="1"/>
        <v>5250</v>
      </c>
    </row>
    <row r="61" customHeight="1" spans="1:9">
      <c r="A61" s="11"/>
      <c r="B61" s="29"/>
      <c r="C61" s="19"/>
      <c r="D61" s="30"/>
      <c r="E61" s="14"/>
      <c r="F61" s="17" t="s">
        <v>14</v>
      </c>
      <c r="G61" s="17">
        <v>15000</v>
      </c>
      <c r="H61" s="17"/>
      <c r="I61" s="18">
        <f t="shared" si="1"/>
        <v>0</v>
      </c>
    </row>
    <row r="62" customHeight="1" spans="1:9">
      <c r="A62" s="11"/>
      <c r="B62" s="33">
        <v>45818</v>
      </c>
      <c r="C62" s="19"/>
      <c r="D62" s="30"/>
      <c r="E62" s="14"/>
      <c r="F62" s="17" t="s">
        <v>15</v>
      </c>
      <c r="G62" s="17">
        <v>60000</v>
      </c>
      <c r="H62" s="17">
        <v>0.042</v>
      </c>
      <c r="I62" s="18">
        <f t="shared" si="1"/>
        <v>2520</v>
      </c>
    </row>
    <row r="63" customHeight="1" spans="1:9">
      <c r="A63" s="11"/>
      <c r="B63" s="29"/>
      <c r="C63" s="19"/>
      <c r="D63" s="30"/>
      <c r="E63" s="14"/>
      <c r="F63" s="14" t="s">
        <v>16</v>
      </c>
      <c r="G63" s="17">
        <v>15000</v>
      </c>
      <c r="H63" s="17">
        <v>0.137</v>
      </c>
      <c r="I63" s="18">
        <f t="shared" si="1"/>
        <v>2055</v>
      </c>
    </row>
    <row r="64" customHeight="1" spans="1:9">
      <c r="A64" s="11"/>
      <c r="B64" s="33">
        <v>45829</v>
      </c>
      <c r="C64" s="19"/>
      <c r="D64" s="30"/>
      <c r="E64" s="14"/>
      <c r="F64" s="14" t="s">
        <v>51</v>
      </c>
      <c r="G64" s="17">
        <v>2732</v>
      </c>
      <c r="H64" s="17">
        <v>0.25</v>
      </c>
      <c r="I64" s="18">
        <f t="shared" si="1"/>
        <v>683</v>
      </c>
    </row>
    <row r="65" customHeight="1" spans="1:9">
      <c r="A65" s="11"/>
      <c r="B65" s="33">
        <v>45825</v>
      </c>
      <c r="C65" s="19"/>
      <c r="D65" s="30"/>
      <c r="E65" s="14"/>
      <c r="F65" s="17" t="s">
        <v>52</v>
      </c>
      <c r="G65" s="17">
        <v>2732</v>
      </c>
      <c r="H65" s="17">
        <v>0.042</v>
      </c>
      <c r="I65" s="18">
        <f t="shared" si="1"/>
        <v>114.744</v>
      </c>
    </row>
    <row r="66" customHeight="1" spans="1:9">
      <c r="A66" s="11"/>
      <c r="B66" s="33"/>
      <c r="C66" s="19"/>
      <c r="D66" s="30"/>
      <c r="E66" s="14"/>
      <c r="F66" s="14" t="s">
        <v>16</v>
      </c>
      <c r="G66" s="17">
        <v>2732</v>
      </c>
      <c r="H66" s="17">
        <v>0.137</v>
      </c>
      <c r="I66" s="18">
        <f t="shared" si="1"/>
        <v>374.284</v>
      </c>
    </row>
    <row r="67" customHeight="1" spans="1:9">
      <c r="A67" s="11">
        <v>45814</v>
      </c>
      <c r="B67" s="27">
        <v>45830</v>
      </c>
      <c r="C67" s="12" t="s">
        <v>31</v>
      </c>
      <c r="D67" s="34" t="s">
        <v>60</v>
      </c>
      <c r="E67" s="14" t="s">
        <v>61</v>
      </c>
      <c r="F67" s="14" t="s">
        <v>34</v>
      </c>
      <c r="G67" s="17">
        <v>2499</v>
      </c>
      <c r="H67" s="17">
        <v>0.35</v>
      </c>
      <c r="I67" s="18">
        <f t="shared" si="1"/>
        <v>874.65</v>
      </c>
    </row>
    <row r="68" customHeight="1" spans="1:9">
      <c r="A68" s="11"/>
      <c r="B68" s="29"/>
      <c r="C68" s="19"/>
      <c r="D68" s="35"/>
      <c r="E68" s="14"/>
      <c r="F68" s="17" t="s">
        <v>14</v>
      </c>
      <c r="G68" s="17">
        <v>2499</v>
      </c>
      <c r="H68" s="17"/>
      <c r="I68" s="18">
        <f t="shared" si="1"/>
        <v>0</v>
      </c>
    </row>
    <row r="69" customHeight="1" spans="1:9">
      <c r="A69" s="11"/>
      <c r="B69" s="21">
        <v>45817</v>
      </c>
      <c r="C69" s="19"/>
      <c r="D69" s="35"/>
      <c r="E69" s="14"/>
      <c r="F69" s="17" t="s">
        <v>15</v>
      </c>
      <c r="G69" s="17">
        <v>9996</v>
      </c>
      <c r="H69" s="17">
        <v>0.042</v>
      </c>
      <c r="I69" s="18">
        <f t="shared" si="1"/>
        <v>419.832</v>
      </c>
    </row>
    <row r="70" customHeight="1" spans="1:9">
      <c r="A70" s="11"/>
      <c r="B70" s="21">
        <v>45817</v>
      </c>
      <c r="C70" s="19"/>
      <c r="D70" s="35"/>
      <c r="E70" s="14"/>
      <c r="F70" s="17" t="s">
        <v>35</v>
      </c>
      <c r="G70" s="17">
        <v>2499</v>
      </c>
      <c r="H70" s="17">
        <v>0.027</v>
      </c>
      <c r="I70" s="18">
        <f t="shared" si="1"/>
        <v>67.473</v>
      </c>
    </row>
    <row r="71" customHeight="1" spans="1:9">
      <c r="A71" s="11"/>
      <c r="B71" s="21">
        <v>45818</v>
      </c>
      <c r="C71" s="19"/>
      <c r="D71" s="35"/>
      <c r="E71" s="14"/>
      <c r="F71" s="14" t="s">
        <v>36</v>
      </c>
      <c r="G71" s="17">
        <v>2499</v>
      </c>
      <c r="H71" s="17">
        <v>0.85</v>
      </c>
      <c r="I71" s="18">
        <f t="shared" si="1"/>
        <v>2124.15</v>
      </c>
    </row>
    <row r="72" customHeight="1" spans="1:9">
      <c r="A72" s="11">
        <v>45820</v>
      </c>
      <c r="B72" s="27">
        <v>45833</v>
      </c>
      <c r="C72" s="12" t="s">
        <v>62</v>
      </c>
      <c r="D72" s="28" t="s">
        <v>63</v>
      </c>
      <c r="E72" s="14" t="s">
        <v>64</v>
      </c>
      <c r="F72" s="14" t="s">
        <v>13</v>
      </c>
      <c r="G72" s="17">
        <v>6850</v>
      </c>
      <c r="H72" s="17">
        <v>0.35</v>
      </c>
      <c r="I72" s="18">
        <f t="shared" si="1"/>
        <v>2397.5</v>
      </c>
    </row>
    <row r="73" customHeight="1" spans="1:9">
      <c r="A73" s="11"/>
      <c r="B73" s="29"/>
      <c r="C73" s="19"/>
      <c r="D73" s="30"/>
      <c r="E73" s="14"/>
      <c r="F73" s="17" t="s">
        <v>14</v>
      </c>
      <c r="G73" s="17">
        <v>6850</v>
      </c>
      <c r="H73" s="17"/>
      <c r="I73" s="18">
        <f t="shared" si="1"/>
        <v>0</v>
      </c>
    </row>
    <row r="74" customHeight="1" spans="1:9">
      <c r="A74" s="11"/>
      <c r="B74" s="32">
        <v>45826</v>
      </c>
      <c r="C74" s="19"/>
      <c r="D74" s="30"/>
      <c r="E74" s="14"/>
      <c r="F74" s="17" t="s">
        <v>15</v>
      </c>
      <c r="G74" s="17">
        <v>27400</v>
      </c>
      <c r="H74" s="17">
        <v>0.042</v>
      </c>
      <c r="I74" s="18">
        <f t="shared" si="1"/>
        <v>1150.8</v>
      </c>
    </row>
    <row r="75" customHeight="1" spans="1:9">
      <c r="A75" s="11"/>
      <c r="B75" s="36">
        <v>45829</v>
      </c>
      <c r="C75" s="19"/>
      <c r="D75" s="30"/>
      <c r="E75" s="14"/>
      <c r="F75" s="14" t="s">
        <v>16</v>
      </c>
      <c r="G75" s="17">
        <v>6850</v>
      </c>
      <c r="H75" s="17">
        <v>0.137</v>
      </c>
      <c r="I75" s="18">
        <f t="shared" si="1"/>
        <v>938.45</v>
      </c>
    </row>
    <row r="76" customHeight="1" spans="1:9">
      <c r="I76" s="26">
        <f>SUM(I3:I75)</f>
        <v>219638.436</v>
      </c>
    </row>
  </sheetData>
  <autoFilter xmlns:etc="http://www.wps.cn/officeDocument/2017/etCustomData" ref="B1:I76" etc:filterBottomFollowUsedRange="0">
    <extLst/>
  </autoFilter>
  <mergeCells count="93">
    <mergeCell ref="A1:I1"/>
    <mergeCell ref="A3:A8"/>
    <mergeCell ref="A9:A14"/>
    <mergeCell ref="A15:A18"/>
    <mergeCell ref="A19:A22"/>
    <mergeCell ref="A23:A27"/>
    <mergeCell ref="A28:A33"/>
    <mergeCell ref="A34:A37"/>
    <mergeCell ref="A38:A42"/>
    <mergeCell ref="A43:A46"/>
    <mergeCell ref="A47:A53"/>
    <mergeCell ref="A54:A59"/>
    <mergeCell ref="A60:A66"/>
    <mergeCell ref="A67:A71"/>
    <mergeCell ref="A72:A75"/>
    <mergeCell ref="B3:B4"/>
    <mergeCell ref="B9:B10"/>
    <mergeCell ref="B15:B16"/>
    <mergeCell ref="B19:B20"/>
    <mergeCell ref="B23:B24"/>
    <mergeCell ref="B25:B26"/>
    <mergeCell ref="B28:B29"/>
    <mergeCell ref="B34:B35"/>
    <mergeCell ref="B36:B37"/>
    <mergeCell ref="B38:B39"/>
    <mergeCell ref="B41:B42"/>
    <mergeCell ref="B43:B44"/>
    <mergeCell ref="B45:B46"/>
    <mergeCell ref="B47:B48"/>
    <mergeCell ref="B52:B53"/>
    <mergeCell ref="B54:B55"/>
    <mergeCell ref="B58:B59"/>
    <mergeCell ref="B60:B61"/>
    <mergeCell ref="B62:B63"/>
    <mergeCell ref="B65:B66"/>
    <mergeCell ref="B67:B68"/>
    <mergeCell ref="B72:B73"/>
    <mergeCell ref="C3:C8"/>
    <mergeCell ref="C9:C14"/>
    <mergeCell ref="C15:C18"/>
    <mergeCell ref="C19:C22"/>
    <mergeCell ref="C23:C27"/>
    <mergeCell ref="C28:C33"/>
    <mergeCell ref="C34:C37"/>
    <mergeCell ref="C38:C42"/>
    <mergeCell ref="C43:C46"/>
    <mergeCell ref="C47:C53"/>
    <mergeCell ref="C54:C59"/>
    <mergeCell ref="C60:C66"/>
    <mergeCell ref="C67:C71"/>
    <mergeCell ref="C72:C75"/>
    <mergeCell ref="D3:D8"/>
    <mergeCell ref="D9:D14"/>
    <mergeCell ref="D15:D18"/>
    <mergeCell ref="D19:D22"/>
    <mergeCell ref="D23:D27"/>
    <mergeCell ref="D28:D33"/>
    <mergeCell ref="D34:D37"/>
    <mergeCell ref="D38:D42"/>
    <mergeCell ref="D43:D46"/>
    <mergeCell ref="D47:D53"/>
    <mergeCell ref="D54:D59"/>
    <mergeCell ref="D60:D66"/>
    <mergeCell ref="D67:D71"/>
    <mergeCell ref="D72:D75"/>
    <mergeCell ref="E3:E8"/>
    <mergeCell ref="E9:E14"/>
    <mergeCell ref="E15:E18"/>
    <mergeCell ref="E19:E22"/>
    <mergeCell ref="E23:E27"/>
    <mergeCell ref="E28:E33"/>
    <mergeCell ref="E34:E37"/>
    <mergeCell ref="E38:E42"/>
    <mergeCell ref="E43:E46"/>
    <mergeCell ref="E47:E53"/>
    <mergeCell ref="E54:E59"/>
    <mergeCell ref="E60:E66"/>
    <mergeCell ref="E67:E71"/>
    <mergeCell ref="E72:E75"/>
    <mergeCell ref="H3:H4"/>
    <mergeCell ref="H9:H10"/>
    <mergeCell ref="H15:H16"/>
    <mergeCell ref="H19:H20"/>
    <mergeCell ref="H23:H24"/>
    <mergeCell ref="H28:H29"/>
    <mergeCell ref="H34:H35"/>
    <mergeCell ref="H38:H39"/>
    <mergeCell ref="H43:H44"/>
    <mergeCell ref="H47:H48"/>
    <mergeCell ref="H54:H55"/>
    <mergeCell ref="H60:H61"/>
    <mergeCell ref="H67:H68"/>
    <mergeCell ref="H72:H7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zoomScale="85" zoomScaleNormal="85" workbookViewId="0">
      <pane ySplit="2" topLeftCell="A27" activePane="bottomLeft" state="frozen"/>
      <selection/>
      <selection pane="bottomLeft" activeCell="D41" sqref="D41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6.7909090909091" style="1" customWidth="1"/>
    <col min="5" max="5" width="36.7272727272727" style="1" customWidth="1"/>
    <col min="6" max="6" width="60.5272727272727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65</v>
      </c>
    </row>
    <row r="3" customHeight="1" spans="1:9">
      <c r="A3" s="11">
        <v>45772</v>
      </c>
      <c r="B3" s="11">
        <v>45801</v>
      </c>
      <c r="C3" s="12" t="s">
        <v>66</v>
      </c>
      <c r="D3" s="13" t="s">
        <v>67</v>
      </c>
      <c r="E3" s="14" t="s">
        <v>68</v>
      </c>
      <c r="F3" s="15" t="s">
        <v>34</v>
      </c>
      <c r="G3" s="16">
        <v>54000</v>
      </c>
      <c r="H3" s="17">
        <v>0.05</v>
      </c>
      <c r="I3" s="18">
        <f t="shared" ref="I3:I22" si="0">G3*H3</f>
        <v>2700</v>
      </c>
    </row>
    <row r="4" customHeight="1" spans="1:9">
      <c r="A4" s="11"/>
      <c r="B4" s="11"/>
      <c r="C4" s="19"/>
      <c r="D4" s="20"/>
      <c r="E4" s="14"/>
      <c r="F4" s="16" t="s">
        <v>14</v>
      </c>
      <c r="G4" s="16">
        <v>54000</v>
      </c>
      <c r="H4" s="17"/>
      <c r="I4" s="18">
        <f t="shared" si="0"/>
        <v>0</v>
      </c>
    </row>
    <row r="5" customHeight="1" spans="1:9">
      <c r="A5" s="11"/>
      <c r="B5" s="21">
        <v>45804</v>
      </c>
      <c r="C5" s="19"/>
      <c r="D5" s="20"/>
      <c r="E5" s="14"/>
      <c r="F5" s="16" t="s">
        <v>69</v>
      </c>
      <c r="G5" s="16">
        <f>36000*4</f>
        <v>144000</v>
      </c>
      <c r="H5" s="17">
        <v>0.0072</v>
      </c>
      <c r="I5" s="18">
        <f t="shared" si="0"/>
        <v>1036.8</v>
      </c>
    </row>
    <row r="6" customHeight="1" spans="1:9">
      <c r="A6" s="11"/>
      <c r="B6" s="21">
        <v>45785</v>
      </c>
      <c r="C6" s="19"/>
      <c r="D6" s="20"/>
      <c r="E6" s="14"/>
      <c r="F6" s="16" t="s">
        <v>70</v>
      </c>
      <c r="G6" s="16">
        <f>18000*4</f>
        <v>72000</v>
      </c>
      <c r="H6" s="17">
        <v>0.0072</v>
      </c>
      <c r="I6" s="18">
        <f t="shared" si="0"/>
        <v>518.4</v>
      </c>
    </row>
    <row r="7" customHeight="1" spans="1:9">
      <c r="A7" s="11"/>
      <c r="B7" s="21">
        <v>45793</v>
      </c>
      <c r="C7" s="19"/>
      <c r="D7" s="20"/>
      <c r="E7" s="14"/>
      <c r="F7" s="14" t="s">
        <v>16</v>
      </c>
      <c r="G7" s="17">
        <v>30000</v>
      </c>
      <c r="H7" s="17">
        <v>0.024</v>
      </c>
      <c r="I7" s="18">
        <f t="shared" si="0"/>
        <v>720</v>
      </c>
    </row>
    <row r="8" customHeight="1" spans="1:9">
      <c r="A8" s="11"/>
      <c r="B8" s="21">
        <v>45802</v>
      </c>
      <c r="C8" s="19"/>
      <c r="D8" s="20"/>
      <c r="E8" s="14"/>
      <c r="F8" s="14" t="s">
        <v>16</v>
      </c>
      <c r="G8" s="17">
        <v>24000</v>
      </c>
      <c r="H8" s="17">
        <v>0.024</v>
      </c>
      <c r="I8" s="18">
        <f t="shared" si="0"/>
        <v>576</v>
      </c>
    </row>
    <row r="9" customHeight="1" spans="1:9">
      <c r="A9" s="11"/>
      <c r="B9" s="11">
        <v>45783</v>
      </c>
      <c r="C9" s="19"/>
      <c r="D9" s="20"/>
      <c r="E9" s="14"/>
      <c r="F9" s="14" t="s">
        <v>71</v>
      </c>
      <c r="G9" s="17">
        <v>30000</v>
      </c>
      <c r="H9" s="17">
        <v>0.15</v>
      </c>
      <c r="I9" s="18">
        <f t="shared" si="0"/>
        <v>4500</v>
      </c>
    </row>
    <row r="10" customHeight="1" spans="1:9">
      <c r="A10" s="11"/>
      <c r="B10" s="11">
        <v>45788</v>
      </c>
      <c r="C10" s="19"/>
      <c r="D10" s="20"/>
      <c r="E10" s="14"/>
      <c r="F10" s="14" t="s">
        <v>71</v>
      </c>
      <c r="G10" s="17">
        <v>24000</v>
      </c>
      <c r="H10" s="17">
        <v>0.15</v>
      </c>
      <c r="I10" s="18">
        <f t="shared" si="0"/>
        <v>3600</v>
      </c>
    </row>
    <row r="11" customHeight="1" spans="1:9">
      <c r="A11" s="11">
        <v>45784</v>
      </c>
      <c r="B11" s="11">
        <v>45797</v>
      </c>
      <c r="C11" s="12" t="s">
        <v>72</v>
      </c>
      <c r="D11" s="13" t="s">
        <v>73</v>
      </c>
      <c r="E11" s="14" t="s">
        <v>74</v>
      </c>
      <c r="F11" s="14" t="s">
        <v>34</v>
      </c>
      <c r="G11" s="17">
        <v>10450</v>
      </c>
      <c r="H11" s="17">
        <v>0.05</v>
      </c>
      <c r="I11" s="18">
        <f t="shared" si="0"/>
        <v>522.5</v>
      </c>
    </row>
    <row r="12" customHeight="1" spans="1:9">
      <c r="A12" s="11"/>
      <c r="B12" s="11"/>
      <c r="C12" s="19"/>
      <c r="D12" s="20"/>
      <c r="E12" s="14"/>
      <c r="F12" s="17" t="s">
        <v>14</v>
      </c>
      <c r="G12" s="17">
        <v>10450</v>
      </c>
      <c r="H12" s="17"/>
      <c r="I12" s="18">
        <f t="shared" si="0"/>
        <v>0</v>
      </c>
    </row>
    <row r="13" customHeight="1" spans="1:9">
      <c r="A13" s="11"/>
      <c r="B13" s="11"/>
      <c r="C13" s="19"/>
      <c r="D13" s="20"/>
      <c r="E13" s="14"/>
      <c r="F13" s="17" t="s">
        <v>75</v>
      </c>
      <c r="G13" s="17">
        <v>10450</v>
      </c>
      <c r="H13" s="17">
        <v>0.0317</v>
      </c>
      <c r="I13" s="18">
        <f t="shared" si="0"/>
        <v>331.265</v>
      </c>
    </row>
    <row r="14" customHeight="1" spans="1:9">
      <c r="A14" s="11"/>
      <c r="B14" s="11">
        <v>45811</v>
      </c>
      <c r="C14" s="19"/>
      <c r="D14" s="20"/>
      <c r="E14" s="14"/>
      <c r="F14" s="17" t="s">
        <v>15</v>
      </c>
      <c r="G14" s="17">
        <f>10450*4</f>
        <v>41800</v>
      </c>
      <c r="H14" s="17">
        <v>0.0072</v>
      </c>
      <c r="I14" s="18">
        <f t="shared" si="0"/>
        <v>300.96</v>
      </c>
    </row>
    <row r="15" customHeight="1" spans="1:9">
      <c r="A15" s="11"/>
      <c r="B15" s="11"/>
      <c r="C15" s="19"/>
      <c r="D15" s="20"/>
      <c r="E15" s="14"/>
      <c r="F15" s="17" t="s">
        <v>35</v>
      </c>
      <c r="G15" s="17">
        <v>10450</v>
      </c>
      <c r="H15" s="17">
        <v>0.0052</v>
      </c>
      <c r="I15" s="18">
        <f t="shared" si="0"/>
        <v>54.34</v>
      </c>
    </row>
    <row r="16" customHeight="1" spans="1:9">
      <c r="A16" s="11"/>
      <c r="B16" s="11">
        <v>45794</v>
      </c>
      <c r="C16" s="19"/>
      <c r="D16" s="20"/>
      <c r="E16" s="14"/>
      <c r="F16" s="14" t="s">
        <v>76</v>
      </c>
      <c r="G16" s="17">
        <f>10450*1.04</f>
        <v>10868</v>
      </c>
      <c r="H16" s="17">
        <v>0.15</v>
      </c>
      <c r="I16" s="18">
        <f t="shared" si="0"/>
        <v>1630.2</v>
      </c>
    </row>
    <row r="17" customHeight="1" spans="1:9">
      <c r="A17" s="11">
        <v>45784</v>
      </c>
      <c r="B17" s="11">
        <v>45798</v>
      </c>
      <c r="C17" s="12" t="s">
        <v>77</v>
      </c>
      <c r="D17" s="13" t="s">
        <v>78</v>
      </c>
      <c r="E17" s="14" t="s">
        <v>79</v>
      </c>
      <c r="F17" s="14" t="s">
        <v>34</v>
      </c>
      <c r="G17" s="17">
        <v>4750</v>
      </c>
      <c r="H17" s="17">
        <v>0.05</v>
      </c>
      <c r="I17" s="18">
        <f t="shared" si="0"/>
        <v>237.5</v>
      </c>
    </row>
    <row r="18" customHeight="1" spans="1:9">
      <c r="A18" s="11"/>
      <c r="B18" s="11"/>
      <c r="C18" s="19"/>
      <c r="D18" s="20"/>
      <c r="E18" s="14"/>
      <c r="F18" s="17" t="s">
        <v>14</v>
      </c>
      <c r="G18" s="17">
        <v>4750</v>
      </c>
      <c r="H18" s="17"/>
      <c r="I18" s="18">
        <f t="shared" si="0"/>
        <v>0</v>
      </c>
    </row>
    <row r="19" customHeight="1" spans="1:9">
      <c r="A19" s="11"/>
      <c r="B19" s="11">
        <v>45811</v>
      </c>
      <c r="C19" s="19"/>
      <c r="D19" s="20"/>
      <c r="E19" s="14"/>
      <c r="F19" s="17" t="s">
        <v>75</v>
      </c>
      <c r="G19" s="17">
        <v>4750</v>
      </c>
      <c r="H19" s="17">
        <v>0.0317</v>
      </c>
      <c r="I19" s="18">
        <f t="shared" si="0"/>
        <v>150.575</v>
      </c>
    </row>
    <row r="20" customHeight="1" spans="1:9">
      <c r="A20" s="11"/>
      <c r="B20" s="11"/>
      <c r="C20" s="19"/>
      <c r="D20" s="20"/>
      <c r="E20" s="14"/>
      <c r="F20" s="17" t="s">
        <v>15</v>
      </c>
      <c r="G20" s="17">
        <f>4750*4</f>
        <v>19000</v>
      </c>
      <c r="H20" s="17">
        <v>0.0072</v>
      </c>
      <c r="I20" s="18">
        <f t="shared" si="0"/>
        <v>136.8</v>
      </c>
    </row>
    <row r="21" customHeight="1" spans="1:9">
      <c r="A21" s="11"/>
      <c r="B21" s="21"/>
      <c r="C21" s="19"/>
      <c r="D21" s="20"/>
      <c r="E21" s="14"/>
      <c r="F21" s="17" t="s">
        <v>35</v>
      </c>
      <c r="G21" s="17">
        <v>4750</v>
      </c>
      <c r="H21" s="17">
        <v>0.0052</v>
      </c>
      <c r="I21" s="18">
        <f t="shared" si="0"/>
        <v>24.7</v>
      </c>
    </row>
    <row r="22" customHeight="1" spans="1:9">
      <c r="A22" s="11"/>
      <c r="B22" s="11">
        <v>45794</v>
      </c>
      <c r="C22" s="19"/>
      <c r="D22" s="20"/>
      <c r="E22" s="14"/>
      <c r="F22" s="14" t="s">
        <v>76</v>
      </c>
      <c r="G22" s="17">
        <f>4750*1.04</f>
        <v>4940</v>
      </c>
      <c r="H22" s="17">
        <v>0.15</v>
      </c>
      <c r="I22" s="18">
        <f t="shared" si="0"/>
        <v>741</v>
      </c>
    </row>
    <row r="23" customHeight="1" spans="1:9">
      <c r="A23" s="11">
        <v>45784</v>
      </c>
      <c r="B23" s="11">
        <v>45798</v>
      </c>
      <c r="C23" s="12" t="s">
        <v>80</v>
      </c>
      <c r="D23" s="13" t="s">
        <v>81</v>
      </c>
      <c r="E23" s="14" t="s">
        <v>82</v>
      </c>
      <c r="F23" s="14" t="s">
        <v>34</v>
      </c>
      <c r="G23" s="17">
        <v>2375</v>
      </c>
      <c r="H23" s="17">
        <v>0.05</v>
      </c>
      <c r="I23" s="18">
        <f t="shared" ref="I23:I33" si="1">G23*H23</f>
        <v>118.75</v>
      </c>
    </row>
    <row r="24" customHeight="1" spans="1:9">
      <c r="A24" s="11"/>
      <c r="B24" s="11"/>
      <c r="C24" s="19"/>
      <c r="D24" s="20"/>
      <c r="E24" s="14"/>
      <c r="F24" s="17" t="s">
        <v>14</v>
      </c>
      <c r="G24" s="17">
        <v>2375</v>
      </c>
      <c r="H24" s="17"/>
      <c r="I24" s="18">
        <f t="shared" si="1"/>
        <v>0</v>
      </c>
    </row>
    <row r="25" customHeight="1" spans="1:9">
      <c r="A25" s="11"/>
      <c r="B25" s="11"/>
      <c r="C25" s="19"/>
      <c r="D25" s="20"/>
      <c r="E25" s="14"/>
      <c r="F25" s="17" t="s">
        <v>75</v>
      </c>
      <c r="G25" s="17">
        <v>2375</v>
      </c>
      <c r="H25" s="17">
        <v>0.0317</v>
      </c>
      <c r="I25" s="18">
        <f t="shared" si="1"/>
        <v>75.2875</v>
      </c>
    </row>
    <row r="26" customHeight="1" spans="1:9">
      <c r="A26" s="11"/>
      <c r="B26" s="11">
        <v>45811</v>
      </c>
      <c r="C26" s="19"/>
      <c r="D26" s="20"/>
      <c r="E26" s="14"/>
      <c r="F26" s="17" t="s">
        <v>15</v>
      </c>
      <c r="G26" s="17">
        <f>2375*4</f>
        <v>9500</v>
      </c>
      <c r="H26" s="17">
        <v>0.0072</v>
      </c>
      <c r="I26" s="18">
        <f t="shared" si="1"/>
        <v>68.4</v>
      </c>
    </row>
    <row r="27" customHeight="1" spans="1:9">
      <c r="A27" s="11"/>
      <c r="B27" s="11"/>
      <c r="C27" s="19"/>
      <c r="D27" s="20"/>
      <c r="E27" s="14"/>
      <c r="F27" s="17" t="s">
        <v>35</v>
      </c>
      <c r="G27" s="17">
        <v>2375</v>
      </c>
      <c r="H27" s="17">
        <v>0.0052</v>
      </c>
      <c r="I27" s="18">
        <f t="shared" si="1"/>
        <v>12.35</v>
      </c>
    </row>
    <row r="28" customHeight="1" spans="1:9">
      <c r="A28" s="11"/>
      <c r="B28" s="11">
        <v>45798</v>
      </c>
      <c r="C28" s="19"/>
      <c r="D28" s="20"/>
      <c r="E28" s="14"/>
      <c r="F28" s="14" t="s">
        <v>76</v>
      </c>
      <c r="G28" s="17">
        <f>2375*1.04</f>
        <v>2470</v>
      </c>
      <c r="H28" s="17">
        <v>0.15</v>
      </c>
      <c r="I28" s="18">
        <f t="shared" si="1"/>
        <v>370.5</v>
      </c>
    </row>
    <row r="29" customHeight="1" spans="1:9">
      <c r="A29" s="11">
        <v>45786</v>
      </c>
      <c r="B29" s="11">
        <v>45801</v>
      </c>
      <c r="C29" s="14">
        <v>25678</v>
      </c>
      <c r="D29" s="13" t="s">
        <v>83</v>
      </c>
      <c r="E29" s="14" t="s">
        <v>84</v>
      </c>
      <c r="F29" s="14" t="s">
        <v>13</v>
      </c>
      <c r="G29" s="17">
        <v>55000</v>
      </c>
      <c r="H29" s="17">
        <v>0.05</v>
      </c>
      <c r="I29" s="18">
        <f t="shared" si="1"/>
        <v>2750</v>
      </c>
    </row>
    <row r="30" customHeight="1" spans="1:9">
      <c r="A30" s="11"/>
      <c r="B30" s="11"/>
      <c r="C30" s="14"/>
      <c r="D30" s="20"/>
      <c r="E30" s="14"/>
      <c r="F30" s="17" t="s">
        <v>14</v>
      </c>
      <c r="G30" s="17">
        <v>55000</v>
      </c>
      <c r="H30" s="17"/>
      <c r="I30" s="18">
        <f t="shared" si="1"/>
        <v>0</v>
      </c>
    </row>
    <row r="31" customHeight="1" spans="1:9">
      <c r="A31" s="11"/>
      <c r="B31" s="11">
        <v>45798</v>
      </c>
      <c r="C31" s="14"/>
      <c r="D31" s="20"/>
      <c r="E31" s="14"/>
      <c r="F31" s="17" t="s">
        <v>15</v>
      </c>
      <c r="G31" s="17">
        <f>55000*4</f>
        <v>220000</v>
      </c>
      <c r="H31" s="17">
        <v>0.0072</v>
      </c>
      <c r="I31" s="18">
        <f t="shared" si="1"/>
        <v>1584</v>
      </c>
    </row>
    <row r="32" customHeight="1" spans="1:9">
      <c r="A32" s="11"/>
      <c r="B32" s="11">
        <v>45790</v>
      </c>
      <c r="C32" s="14"/>
      <c r="D32" s="20"/>
      <c r="E32" s="14"/>
      <c r="F32" s="14" t="s">
        <v>16</v>
      </c>
      <c r="G32" s="17">
        <v>55000</v>
      </c>
      <c r="H32" s="17">
        <v>0.024</v>
      </c>
      <c r="I32" s="18">
        <f t="shared" si="1"/>
        <v>1320</v>
      </c>
    </row>
    <row r="33" customHeight="1" spans="1:9">
      <c r="A33" s="11">
        <v>45792</v>
      </c>
      <c r="B33" s="11">
        <v>45805</v>
      </c>
      <c r="C33" s="14" t="s">
        <v>85</v>
      </c>
      <c r="D33" s="20" t="s">
        <v>86</v>
      </c>
      <c r="E33" s="14" t="s">
        <v>87</v>
      </c>
      <c r="F33" s="17" t="s">
        <v>88</v>
      </c>
      <c r="G33" s="17">
        <v>2797</v>
      </c>
      <c r="H33" s="22">
        <v>0.042</v>
      </c>
      <c r="I33" s="18">
        <f t="shared" ref="I33:I71" si="2">G33*H33</f>
        <v>117.474</v>
      </c>
    </row>
    <row r="34" customHeight="1" spans="1:9">
      <c r="A34" s="11">
        <v>45798</v>
      </c>
      <c r="B34" s="11">
        <v>45811</v>
      </c>
      <c r="C34" s="14" t="s">
        <v>89</v>
      </c>
      <c r="D34" s="13" t="s">
        <v>90</v>
      </c>
      <c r="E34" s="14" t="s">
        <v>91</v>
      </c>
      <c r="F34" s="14" t="s">
        <v>13</v>
      </c>
      <c r="G34" s="17">
        <v>32442</v>
      </c>
      <c r="H34" s="17">
        <v>0.03</v>
      </c>
      <c r="I34" s="18">
        <f t="shared" si="2"/>
        <v>973.26</v>
      </c>
    </row>
    <row r="35" customHeight="1" spans="1:9">
      <c r="A35" s="11"/>
      <c r="B35" s="11">
        <v>45803</v>
      </c>
      <c r="C35" s="14"/>
      <c r="D35" s="20"/>
      <c r="E35" s="14"/>
      <c r="F35" s="17" t="s">
        <v>92</v>
      </c>
      <c r="G35" s="17">
        <v>32442</v>
      </c>
      <c r="H35" s="17">
        <v>0.0072</v>
      </c>
      <c r="I35" s="18">
        <f t="shared" si="2"/>
        <v>233.5824</v>
      </c>
    </row>
    <row r="36" customHeight="1" spans="1:9">
      <c r="A36" s="11"/>
      <c r="B36" s="11">
        <v>45799</v>
      </c>
      <c r="C36" s="14"/>
      <c r="D36" s="20"/>
      <c r="E36" s="14"/>
      <c r="F36" s="14" t="s">
        <v>16</v>
      </c>
      <c r="G36" s="17">
        <v>22142</v>
      </c>
      <c r="H36" s="17">
        <v>0.024</v>
      </c>
      <c r="I36" s="18">
        <f t="shared" si="2"/>
        <v>531.408</v>
      </c>
    </row>
    <row r="37" customHeight="1" spans="1:9">
      <c r="A37" s="11">
        <v>45798</v>
      </c>
      <c r="B37" s="11"/>
      <c r="C37" s="14" t="s">
        <v>93</v>
      </c>
      <c r="D37" s="13" t="s">
        <v>94</v>
      </c>
      <c r="E37" s="14" t="s">
        <v>95</v>
      </c>
      <c r="F37" s="14" t="s">
        <v>13</v>
      </c>
      <c r="G37" s="17">
        <v>2659</v>
      </c>
      <c r="H37" s="17">
        <v>0.03</v>
      </c>
      <c r="I37" s="18">
        <f t="shared" si="2"/>
        <v>79.77</v>
      </c>
    </row>
    <row r="38" customHeight="1" spans="1:9">
      <c r="A38" s="11"/>
      <c r="B38" s="11">
        <v>45803</v>
      </c>
      <c r="C38" s="14"/>
      <c r="D38" s="20"/>
      <c r="E38" s="14"/>
      <c r="F38" s="17" t="s">
        <v>92</v>
      </c>
      <c r="G38" s="17">
        <v>2659</v>
      </c>
      <c r="H38" s="17">
        <v>0.0072</v>
      </c>
      <c r="I38" s="18">
        <f t="shared" si="2"/>
        <v>19.1448</v>
      </c>
    </row>
    <row r="39" customHeight="1" spans="1:9">
      <c r="A39" s="11">
        <v>45798</v>
      </c>
      <c r="B39" s="11">
        <v>45805</v>
      </c>
      <c r="C39" s="23" t="s">
        <v>96</v>
      </c>
      <c r="D39" s="13" t="s">
        <v>97</v>
      </c>
      <c r="E39" s="14" t="s">
        <v>98</v>
      </c>
      <c r="F39" s="14" t="s">
        <v>13</v>
      </c>
      <c r="G39" s="17">
        <v>1141</v>
      </c>
      <c r="H39" s="17">
        <v>0.03</v>
      </c>
      <c r="I39" s="18">
        <f t="shared" si="2"/>
        <v>34.23</v>
      </c>
    </row>
    <row r="40" customHeight="1" spans="1:9">
      <c r="A40" s="11"/>
      <c r="B40" s="11">
        <v>45801</v>
      </c>
      <c r="C40" s="24"/>
      <c r="D40" s="20"/>
      <c r="E40" s="14"/>
      <c r="F40" s="17" t="s">
        <v>92</v>
      </c>
      <c r="G40" s="17">
        <v>1141</v>
      </c>
      <c r="H40" s="17">
        <v>0.0072</v>
      </c>
      <c r="I40" s="18">
        <f t="shared" si="2"/>
        <v>8.2152</v>
      </c>
    </row>
    <row r="41" customHeight="1" spans="1:9">
      <c r="A41" s="11">
        <v>45800</v>
      </c>
      <c r="B41" s="11">
        <v>45803</v>
      </c>
      <c r="C41" s="12" t="s">
        <v>99</v>
      </c>
      <c r="D41" s="13" t="s">
        <v>100</v>
      </c>
      <c r="E41" s="14" t="s">
        <v>101</v>
      </c>
      <c r="F41" s="25" t="s">
        <v>102</v>
      </c>
      <c r="G41" s="17">
        <v>350</v>
      </c>
      <c r="H41" s="17">
        <v>0.049</v>
      </c>
      <c r="I41" s="18">
        <f t="shared" si="2"/>
        <v>17.15</v>
      </c>
    </row>
    <row r="42" customHeight="1" spans="1:9">
      <c r="A42" s="11">
        <v>45803</v>
      </c>
      <c r="B42" s="11">
        <v>45804</v>
      </c>
      <c r="C42" s="12" t="s">
        <v>103</v>
      </c>
      <c r="D42" s="13" t="s">
        <v>104</v>
      </c>
      <c r="E42" s="14" t="s">
        <v>105</v>
      </c>
      <c r="F42" s="17" t="s">
        <v>106</v>
      </c>
      <c r="G42" s="17">
        <v>900</v>
      </c>
      <c r="H42" s="17">
        <v>0.0072</v>
      </c>
      <c r="I42" s="18">
        <f t="shared" si="2"/>
        <v>6.48</v>
      </c>
    </row>
    <row r="43" customHeight="1" spans="1:9">
      <c r="A43" s="11">
        <v>45803</v>
      </c>
      <c r="B43" s="11">
        <v>45824</v>
      </c>
      <c r="C43" s="25">
        <v>81444</v>
      </c>
      <c r="D43" s="13" t="s">
        <v>107</v>
      </c>
      <c r="E43" s="14" t="s">
        <v>108</v>
      </c>
      <c r="F43" s="14" t="s">
        <v>13</v>
      </c>
      <c r="G43" s="17">
        <v>15000</v>
      </c>
      <c r="H43" s="17">
        <v>0.05</v>
      </c>
      <c r="I43" s="18">
        <f t="shared" si="2"/>
        <v>750</v>
      </c>
    </row>
    <row r="44" customHeight="1" spans="1:9">
      <c r="A44" s="11"/>
      <c r="B44" s="11"/>
      <c r="C44" s="25"/>
      <c r="D44" s="20"/>
      <c r="E44" s="14"/>
      <c r="F44" s="17" t="s">
        <v>14</v>
      </c>
      <c r="G44" s="17">
        <v>15000</v>
      </c>
      <c r="H44" s="17"/>
      <c r="I44" s="18">
        <f t="shared" si="2"/>
        <v>0</v>
      </c>
    </row>
    <row r="45" customHeight="1" spans="1:9">
      <c r="A45" s="11"/>
      <c r="B45" s="11">
        <v>45811</v>
      </c>
      <c r="C45" s="25"/>
      <c r="D45" s="20"/>
      <c r="E45" s="14"/>
      <c r="F45" s="17" t="s">
        <v>15</v>
      </c>
      <c r="G45" s="17">
        <f>15000*4</f>
        <v>60000</v>
      </c>
      <c r="H45" s="17">
        <v>0.0072</v>
      </c>
      <c r="I45" s="18">
        <f t="shared" si="2"/>
        <v>432</v>
      </c>
    </row>
    <row r="46" customHeight="1" spans="1:9">
      <c r="A46" s="11"/>
      <c r="B46" s="11">
        <v>45807</v>
      </c>
      <c r="C46" s="25"/>
      <c r="D46" s="20"/>
      <c r="E46" s="14"/>
      <c r="F46" s="14" t="s">
        <v>16</v>
      </c>
      <c r="G46" s="17">
        <v>15000</v>
      </c>
      <c r="H46" s="17">
        <v>0.024</v>
      </c>
      <c r="I46" s="18">
        <f t="shared" si="2"/>
        <v>360</v>
      </c>
    </row>
    <row r="47" customHeight="1" spans="1:9">
      <c r="A47" s="11">
        <v>45806</v>
      </c>
      <c r="B47" s="11">
        <v>45818</v>
      </c>
      <c r="C47" s="12" t="s">
        <v>109</v>
      </c>
      <c r="D47" s="13" t="s">
        <v>110</v>
      </c>
      <c r="E47" s="14" t="s">
        <v>111</v>
      </c>
      <c r="F47" s="14" t="s">
        <v>34</v>
      </c>
      <c r="G47" s="17">
        <v>10000</v>
      </c>
      <c r="H47" s="17">
        <v>0.05</v>
      </c>
      <c r="I47" s="18">
        <f t="shared" si="2"/>
        <v>500</v>
      </c>
    </row>
    <row r="48" customHeight="1" spans="1:9">
      <c r="A48" s="11"/>
      <c r="B48" s="11"/>
      <c r="C48" s="19"/>
      <c r="D48" s="20"/>
      <c r="E48" s="14"/>
      <c r="F48" s="17" t="s">
        <v>14</v>
      </c>
      <c r="G48" s="17">
        <v>10000</v>
      </c>
      <c r="H48" s="17"/>
      <c r="I48" s="18">
        <f t="shared" si="2"/>
        <v>0</v>
      </c>
    </row>
    <row r="49" customHeight="1" spans="1:9">
      <c r="A49" s="11"/>
      <c r="B49" s="11">
        <v>45814</v>
      </c>
      <c r="C49" s="19"/>
      <c r="D49" s="20"/>
      <c r="E49" s="14"/>
      <c r="F49" s="17" t="s">
        <v>15</v>
      </c>
      <c r="G49" s="17">
        <f>10000*4</f>
        <v>40000</v>
      </c>
      <c r="H49" s="17">
        <v>0.0072</v>
      </c>
      <c r="I49" s="18">
        <f t="shared" si="2"/>
        <v>288</v>
      </c>
    </row>
    <row r="50" customHeight="1" spans="1:9">
      <c r="A50" s="11"/>
      <c r="B50" s="11"/>
      <c r="C50" s="19"/>
      <c r="D50" s="20"/>
      <c r="E50" s="14"/>
      <c r="F50" s="17" t="s">
        <v>35</v>
      </c>
      <c r="G50" s="17">
        <v>10000</v>
      </c>
      <c r="H50" s="17">
        <v>0.0052</v>
      </c>
      <c r="I50" s="18">
        <f t="shared" si="2"/>
        <v>52</v>
      </c>
    </row>
    <row r="51" customHeight="1" spans="1:9">
      <c r="A51" s="11"/>
      <c r="B51" s="11">
        <v>45810</v>
      </c>
      <c r="C51" s="19"/>
      <c r="D51" s="20"/>
      <c r="E51" s="14"/>
      <c r="F51" s="14" t="s">
        <v>16</v>
      </c>
      <c r="G51" s="17">
        <v>10000</v>
      </c>
      <c r="H51" s="17">
        <v>0.024</v>
      </c>
      <c r="I51" s="18">
        <f t="shared" si="2"/>
        <v>240</v>
      </c>
    </row>
    <row r="52" ht="17" customHeight="1" spans="1:9">
      <c r="A52" s="11"/>
      <c r="B52" s="11"/>
      <c r="C52" s="19"/>
      <c r="D52" s="20"/>
      <c r="E52" s="14"/>
      <c r="F52" s="17" t="s">
        <v>56</v>
      </c>
      <c r="G52" s="17">
        <f>10000*1.03</f>
        <v>10300</v>
      </c>
      <c r="H52" s="17">
        <v>0.1</v>
      </c>
      <c r="I52" s="18">
        <f t="shared" si="2"/>
        <v>1030</v>
      </c>
    </row>
    <row r="53" customHeight="1" spans="1:9">
      <c r="A53" s="11">
        <v>45807</v>
      </c>
      <c r="B53" s="11"/>
      <c r="C53" s="12" t="s">
        <v>53</v>
      </c>
      <c r="D53" s="13" t="s">
        <v>112</v>
      </c>
      <c r="E53" s="14" t="s">
        <v>113</v>
      </c>
      <c r="F53" s="14" t="s">
        <v>34</v>
      </c>
      <c r="G53" s="17">
        <v>960</v>
      </c>
      <c r="H53" s="17">
        <v>0.03</v>
      </c>
      <c r="I53" s="18">
        <f t="shared" si="2"/>
        <v>28.8</v>
      </c>
    </row>
    <row r="54" customHeight="1" spans="1:9">
      <c r="A54" s="11"/>
      <c r="B54" s="11"/>
      <c r="C54" s="19"/>
      <c r="D54" s="20"/>
      <c r="E54" s="14"/>
      <c r="F54" s="17" t="s">
        <v>15</v>
      </c>
      <c r="G54" s="17">
        <f>960*4</f>
        <v>3840</v>
      </c>
      <c r="H54" s="17">
        <v>0.0072</v>
      </c>
      <c r="I54" s="18">
        <f t="shared" si="2"/>
        <v>27.648</v>
      </c>
    </row>
    <row r="55" customHeight="1" spans="1:9">
      <c r="A55" s="11">
        <v>45813</v>
      </c>
      <c r="B55" s="11">
        <v>45828</v>
      </c>
      <c r="C55" s="12" t="s">
        <v>114</v>
      </c>
      <c r="D55" s="13" t="s">
        <v>115</v>
      </c>
      <c r="E55" s="14" t="s">
        <v>116</v>
      </c>
      <c r="F55" s="14" t="s">
        <v>34</v>
      </c>
      <c r="G55" s="17">
        <v>10000</v>
      </c>
      <c r="H55" s="17">
        <v>0.05</v>
      </c>
      <c r="I55" s="18">
        <f t="shared" si="2"/>
        <v>500</v>
      </c>
    </row>
    <row r="56" customHeight="1" spans="1:9">
      <c r="A56" s="11"/>
      <c r="B56" s="11"/>
      <c r="C56" s="19"/>
      <c r="D56" s="20"/>
      <c r="E56" s="14"/>
      <c r="F56" s="17" t="s">
        <v>14</v>
      </c>
      <c r="G56" s="17">
        <v>10000</v>
      </c>
      <c r="H56" s="17"/>
      <c r="I56" s="18">
        <f t="shared" ref="I56:I90" si="3">G56*H56</f>
        <v>0</v>
      </c>
    </row>
    <row r="57" customHeight="1" spans="1:9">
      <c r="A57" s="11"/>
      <c r="B57" s="11">
        <v>45820</v>
      </c>
      <c r="C57" s="19"/>
      <c r="D57" s="20"/>
      <c r="E57" s="14"/>
      <c r="F57" s="17" t="s">
        <v>15</v>
      </c>
      <c r="G57" s="17">
        <v>40000</v>
      </c>
      <c r="H57" s="17">
        <v>0.0072</v>
      </c>
      <c r="I57" s="18">
        <f t="shared" si="3"/>
        <v>288</v>
      </c>
    </row>
    <row r="58" customHeight="1" spans="1:9">
      <c r="A58" s="11"/>
      <c r="B58" s="11"/>
      <c r="C58" s="19"/>
      <c r="D58" s="20"/>
      <c r="E58" s="14"/>
      <c r="F58" s="17" t="s">
        <v>35</v>
      </c>
      <c r="G58" s="17">
        <v>10000</v>
      </c>
      <c r="H58" s="17">
        <v>0.0052</v>
      </c>
      <c r="I58" s="18">
        <f t="shared" si="3"/>
        <v>52</v>
      </c>
    </row>
    <row r="59" customHeight="1" spans="1:9">
      <c r="A59" s="11"/>
      <c r="B59" s="21">
        <v>45814</v>
      </c>
      <c r="C59" s="19"/>
      <c r="D59" s="20"/>
      <c r="E59" s="14"/>
      <c r="F59" s="14" t="s">
        <v>16</v>
      </c>
      <c r="G59" s="17">
        <v>10000</v>
      </c>
      <c r="H59" s="17">
        <v>0.024</v>
      </c>
      <c r="I59" s="18">
        <f t="shared" si="3"/>
        <v>240</v>
      </c>
    </row>
    <row r="60" customHeight="1" spans="1:9">
      <c r="A60" s="11"/>
      <c r="B60" s="21">
        <v>45817</v>
      </c>
      <c r="C60" s="19"/>
      <c r="D60" s="20"/>
      <c r="E60" s="14"/>
      <c r="F60" s="17" t="s">
        <v>117</v>
      </c>
      <c r="G60" s="17">
        <v>10300</v>
      </c>
      <c r="H60" s="17">
        <v>0.1</v>
      </c>
      <c r="I60" s="18">
        <f t="shared" si="3"/>
        <v>1030</v>
      </c>
    </row>
    <row r="61" customHeight="1" spans="1:9">
      <c r="A61" s="11">
        <v>45814</v>
      </c>
      <c r="B61" s="11">
        <v>45819</v>
      </c>
      <c r="C61" s="23" t="s">
        <v>118</v>
      </c>
      <c r="D61" s="13" t="s">
        <v>119</v>
      </c>
      <c r="E61" s="14" t="s">
        <v>120</v>
      </c>
      <c r="F61" s="14" t="s">
        <v>34</v>
      </c>
      <c r="G61" s="17">
        <v>24</v>
      </c>
      <c r="H61" s="17">
        <v>0.05</v>
      </c>
      <c r="I61" s="18">
        <f t="shared" si="3"/>
        <v>1.2</v>
      </c>
    </row>
    <row r="62" customHeight="1" spans="1:9">
      <c r="A62" s="11"/>
      <c r="B62" s="11"/>
      <c r="C62" s="24"/>
      <c r="D62" s="20"/>
      <c r="E62" s="14"/>
      <c r="F62" s="17" t="s">
        <v>14</v>
      </c>
      <c r="G62" s="17">
        <v>24</v>
      </c>
      <c r="H62" s="17"/>
      <c r="I62" s="18">
        <f t="shared" si="3"/>
        <v>0</v>
      </c>
    </row>
    <row r="63" customHeight="1" spans="1:9">
      <c r="A63" s="11"/>
      <c r="B63" s="11"/>
      <c r="C63" s="24"/>
      <c r="D63" s="20"/>
      <c r="E63" s="14"/>
      <c r="F63" s="17" t="s">
        <v>75</v>
      </c>
      <c r="G63" s="17">
        <v>24</v>
      </c>
      <c r="H63" s="17">
        <v>0.0317</v>
      </c>
      <c r="I63" s="18">
        <f t="shared" si="3"/>
        <v>0.7608</v>
      </c>
    </row>
    <row r="64" customHeight="1" spans="1:9">
      <c r="A64" s="11"/>
      <c r="B64" s="11">
        <v>45818</v>
      </c>
      <c r="C64" s="24"/>
      <c r="D64" s="20"/>
      <c r="E64" s="14"/>
      <c r="F64" s="17" t="s">
        <v>15</v>
      </c>
      <c r="G64" s="17">
        <f>25*4</f>
        <v>100</v>
      </c>
      <c r="H64" s="17">
        <v>0.0072</v>
      </c>
      <c r="I64" s="18">
        <f t="shared" si="3"/>
        <v>0.72</v>
      </c>
    </row>
    <row r="65" customHeight="1" spans="1:9">
      <c r="A65" s="11"/>
      <c r="B65" s="11"/>
      <c r="C65" s="24"/>
      <c r="D65" s="20"/>
      <c r="E65" s="14"/>
      <c r="F65" s="17" t="s">
        <v>121</v>
      </c>
      <c r="G65" s="17">
        <v>200</v>
      </c>
      <c r="H65" s="17">
        <v>0.0072</v>
      </c>
      <c r="I65" s="18">
        <f t="shared" si="3"/>
        <v>1.44</v>
      </c>
    </row>
    <row r="66" customHeight="1" spans="1:9">
      <c r="A66" s="11"/>
      <c r="B66" s="11"/>
      <c r="C66" s="24"/>
      <c r="D66" s="20"/>
      <c r="E66" s="14"/>
      <c r="F66" s="14" t="s">
        <v>122</v>
      </c>
      <c r="G66" s="17">
        <v>236</v>
      </c>
      <c r="H66" s="17">
        <v>0.15</v>
      </c>
      <c r="I66" s="18">
        <f t="shared" si="3"/>
        <v>35.4</v>
      </c>
    </row>
    <row r="67" customHeight="1" spans="1:9">
      <c r="A67" s="11">
        <v>45814</v>
      </c>
      <c r="B67" s="11">
        <v>45827</v>
      </c>
      <c r="C67" s="14">
        <v>26516</v>
      </c>
      <c r="D67" s="13" t="s">
        <v>123</v>
      </c>
      <c r="E67" s="14" t="s">
        <v>124</v>
      </c>
      <c r="F67" s="14" t="s">
        <v>13</v>
      </c>
      <c r="G67" s="17">
        <v>11848</v>
      </c>
      <c r="H67" s="17">
        <v>0.05</v>
      </c>
      <c r="I67" s="18">
        <f t="shared" si="3"/>
        <v>592.4</v>
      </c>
    </row>
    <row r="68" customHeight="1" spans="1:9">
      <c r="A68" s="11"/>
      <c r="B68" s="11"/>
      <c r="C68" s="14"/>
      <c r="D68" s="20"/>
      <c r="E68" s="14"/>
      <c r="F68" s="17" t="s">
        <v>14</v>
      </c>
      <c r="G68" s="17">
        <v>11848</v>
      </c>
      <c r="H68" s="17"/>
      <c r="I68" s="18">
        <f t="shared" si="3"/>
        <v>0</v>
      </c>
    </row>
    <row r="69" customHeight="1" spans="1:9">
      <c r="A69" s="11"/>
      <c r="B69" s="11">
        <v>45821</v>
      </c>
      <c r="C69" s="14"/>
      <c r="D69" s="20"/>
      <c r="E69" s="14"/>
      <c r="F69" s="17" t="s">
        <v>15</v>
      </c>
      <c r="G69" s="17">
        <f>11848*4</f>
        <v>47392</v>
      </c>
      <c r="H69" s="17">
        <v>0.0072</v>
      </c>
      <c r="I69" s="18">
        <f t="shared" si="3"/>
        <v>341.2224</v>
      </c>
    </row>
    <row r="70" customHeight="1" spans="1:9">
      <c r="A70" s="11"/>
      <c r="B70" s="11">
        <v>45814</v>
      </c>
      <c r="C70" s="14"/>
      <c r="D70" s="20"/>
      <c r="E70" s="14"/>
      <c r="F70" s="14" t="s">
        <v>16</v>
      </c>
      <c r="G70" s="17">
        <v>8447</v>
      </c>
      <c r="H70" s="17">
        <v>0.024</v>
      </c>
      <c r="I70" s="18">
        <f t="shared" si="3"/>
        <v>202.728</v>
      </c>
    </row>
    <row r="71" customHeight="1" spans="1:9">
      <c r="A71" s="11">
        <v>45803</v>
      </c>
      <c r="B71" s="11">
        <v>45821</v>
      </c>
      <c r="C71" s="23" t="s">
        <v>125</v>
      </c>
      <c r="D71" s="13" t="s">
        <v>126</v>
      </c>
      <c r="E71" s="14" t="s">
        <v>127</v>
      </c>
      <c r="F71" s="14" t="s">
        <v>13</v>
      </c>
      <c r="G71" s="17">
        <v>20000</v>
      </c>
      <c r="H71" s="17">
        <v>0.05</v>
      </c>
      <c r="I71" s="18">
        <f t="shared" si="3"/>
        <v>1000</v>
      </c>
    </row>
    <row r="72" customHeight="1" spans="1:9">
      <c r="A72" s="11"/>
      <c r="B72" s="11"/>
      <c r="C72" s="24"/>
      <c r="D72" s="20"/>
      <c r="E72" s="14"/>
      <c r="F72" s="17" t="s">
        <v>14</v>
      </c>
      <c r="G72" s="17">
        <v>20000</v>
      </c>
      <c r="H72" s="17"/>
      <c r="I72" s="18">
        <f t="shared" si="3"/>
        <v>0</v>
      </c>
    </row>
    <row r="73" customHeight="1" spans="1:9">
      <c r="A73" s="11"/>
      <c r="B73" s="11">
        <v>45811</v>
      </c>
      <c r="C73" s="24"/>
      <c r="D73" s="20"/>
      <c r="E73" s="14"/>
      <c r="F73" s="17" t="s">
        <v>15</v>
      </c>
      <c r="G73" s="17">
        <f>20000*4</f>
        <v>80000</v>
      </c>
      <c r="H73" s="17">
        <v>0.0072</v>
      </c>
      <c r="I73" s="18">
        <f t="shared" si="3"/>
        <v>576</v>
      </c>
    </row>
    <row r="74" customHeight="1" spans="1:9">
      <c r="A74" s="11"/>
      <c r="B74" s="11">
        <v>45807</v>
      </c>
      <c r="C74" s="24"/>
      <c r="D74" s="20"/>
      <c r="E74" s="14"/>
      <c r="F74" s="14" t="s">
        <v>16</v>
      </c>
      <c r="G74" s="17">
        <v>20000</v>
      </c>
      <c r="H74" s="17">
        <v>0.024</v>
      </c>
      <c r="I74" s="18">
        <f t="shared" si="3"/>
        <v>480</v>
      </c>
    </row>
    <row r="75" customHeight="1" spans="1:9">
      <c r="A75" s="11"/>
      <c r="B75" s="11">
        <v>45832</v>
      </c>
      <c r="C75" s="24"/>
      <c r="D75" s="20"/>
      <c r="E75" s="14"/>
      <c r="F75" s="14" t="s">
        <v>51</v>
      </c>
      <c r="G75" s="17">
        <v>3295</v>
      </c>
      <c r="H75" s="17">
        <v>0.03</v>
      </c>
      <c r="I75" s="18">
        <f t="shared" si="3"/>
        <v>98.85</v>
      </c>
    </row>
    <row r="76" customHeight="1" spans="1:9">
      <c r="A76" s="11"/>
      <c r="B76" s="11">
        <v>45835</v>
      </c>
      <c r="C76" s="24"/>
      <c r="D76" s="20"/>
      <c r="E76" s="14"/>
      <c r="F76" s="17" t="s">
        <v>52</v>
      </c>
      <c r="G76" s="17">
        <v>3295</v>
      </c>
      <c r="H76" s="17">
        <v>0.0072</v>
      </c>
      <c r="I76" s="18">
        <f t="shared" si="3"/>
        <v>23.724</v>
      </c>
    </row>
    <row r="77" customHeight="1" spans="1:9">
      <c r="A77" s="11"/>
      <c r="B77" s="11"/>
      <c r="C77" s="24"/>
      <c r="D77" s="20"/>
      <c r="E77" s="14"/>
      <c r="F77" s="14" t="s">
        <v>16</v>
      </c>
      <c r="G77" s="17">
        <v>3295</v>
      </c>
      <c r="H77" s="17">
        <v>0.024</v>
      </c>
      <c r="I77" s="18">
        <f t="shared" si="3"/>
        <v>79.08</v>
      </c>
    </row>
    <row r="78" customHeight="1" spans="1:9">
      <c r="A78" s="11">
        <v>45803</v>
      </c>
      <c r="B78" s="11">
        <v>45832</v>
      </c>
      <c r="C78" s="14">
        <v>26142</v>
      </c>
      <c r="D78" s="13" t="s">
        <v>128</v>
      </c>
      <c r="E78" s="14" t="s">
        <v>129</v>
      </c>
      <c r="F78" s="14" t="s">
        <v>13</v>
      </c>
      <c r="G78" s="17">
        <v>20000</v>
      </c>
      <c r="H78" s="17">
        <v>0.05</v>
      </c>
      <c r="I78" s="18">
        <f t="shared" si="3"/>
        <v>1000</v>
      </c>
    </row>
    <row r="79" customHeight="1" spans="1:9">
      <c r="A79" s="11"/>
      <c r="B79" s="11"/>
      <c r="C79" s="14"/>
      <c r="D79" s="20"/>
      <c r="E79" s="14"/>
      <c r="F79" s="17" t="s">
        <v>14</v>
      </c>
      <c r="G79" s="17">
        <v>20000</v>
      </c>
      <c r="H79" s="17"/>
      <c r="I79" s="18">
        <f t="shared" si="3"/>
        <v>0</v>
      </c>
    </row>
    <row r="80" customHeight="1" spans="1:9">
      <c r="A80" s="11"/>
      <c r="B80" s="11">
        <v>45811</v>
      </c>
      <c r="C80" s="14"/>
      <c r="D80" s="20"/>
      <c r="E80" s="14"/>
      <c r="F80" s="17" t="s">
        <v>15</v>
      </c>
      <c r="G80" s="17">
        <f>20000*4</f>
        <v>80000</v>
      </c>
      <c r="H80" s="17">
        <v>0.0072</v>
      </c>
      <c r="I80" s="18">
        <f t="shared" si="3"/>
        <v>576</v>
      </c>
    </row>
    <row r="81" customHeight="1" spans="1:9">
      <c r="A81" s="11"/>
      <c r="B81" s="11">
        <v>45807</v>
      </c>
      <c r="C81" s="14"/>
      <c r="D81" s="20"/>
      <c r="E81" s="14"/>
      <c r="F81" s="14" t="s">
        <v>16</v>
      </c>
      <c r="G81" s="17">
        <v>20000</v>
      </c>
      <c r="H81" s="17">
        <v>0.024</v>
      </c>
      <c r="I81" s="18">
        <f t="shared" si="3"/>
        <v>480</v>
      </c>
    </row>
    <row r="82" customHeight="1" spans="1:9">
      <c r="A82" s="11"/>
      <c r="B82" s="11">
        <v>45828</v>
      </c>
      <c r="C82" s="14"/>
      <c r="D82" s="20"/>
      <c r="E82" s="14"/>
      <c r="F82" s="17" t="s">
        <v>130</v>
      </c>
      <c r="G82" s="17">
        <f>6712</f>
        <v>6712</v>
      </c>
      <c r="H82" s="17">
        <v>0.0072</v>
      </c>
      <c r="I82" s="18">
        <f t="shared" si="3"/>
        <v>48.3264</v>
      </c>
    </row>
    <row r="83" customHeight="1" spans="1:9">
      <c r="A83" s="11"/>
      <c r="B83" s="11">
        <v>45835</v>
      </c>
      <c r="C83" s="14"/>
      <c r="D83" s="20"/>
      <c r="E83" s="14"/>
      <c r="F83" s="14" t="s">
        <v>16</v>
      </c>
      <c r="G83" s="17">
        <v>6712</v>
      </c>
      <c r="H83" s="17">
        <v>0.024</v>
      </c>
      <c r="I83" s="18">
        <f t="shared" si="3"/>
        <v>161.088</v>
      </c>
    </row>
    <row r="84" customHeight="1" spans="1:9">
      <c r="A84" s="11">
        <v>45814</v>
      </c>
      <c r="B84" s="11">
        <v>45819</v>
      </c>
      <c r="C84" s="14">
        <v>25278</v>
      </c>
      <c r="D84" s="13" t="s">
        <v>131</v>
      </c>
      <c r="E84" s="14" t="s">
        <v>132</v>
      </c>
      <c r="F84" s="14" t="s">
        <v>13</v>
      </c>
      <c r="G84" s="17">
        <v>1108</v>
      </c>
      <c r="H84" s="17">
        <v>0.03</v>
      </c>
      <c r="I84" s="18">
        <f t="shared" si="3"/>
        <v>33.24</v>
      </c>
    </row>
    <row r="85" customHeight="1" spans="1:9">
      <c r="A85" s="11"/>
      <c r="B85" s="11">
        <v>45817</v>
      </c>
      <c r="C85" s="14"/>
      <c r="D85" s="20"/>
      <c r="E85" s="14"/>
      <c r="F85" s="17" t="s">
        <v>15</v>
      </c>
      <c r="G85" s="17">
        <f>1108*4</f>
        <v>4432</v>
      </c>
      <c r="H85" s="17">
        <v>0.0072</v>
      </c>
      <c r="I85" s="18">
        <f t="shared" si="3"/>
        <v>31.9104</v>
      </c>
    </row>
    <row r="86" customHeight="1" spans="1:9">
      <c r="A86" s="11"/>
      <c r="B86" s="11"/>
      <c r="C86" s="14"/>
      <c r="D86" s="20"/>
      <c r="E86" s="14"/>
      <c r="F86" s="14" t="s">
        <v>16</v>
      </c>
      <c r="G86" s="17">
        <v>1108</v>
      </c>
      <c r="H86" s="17">
        <v>0.024</v>
      </c>
      <c r="I86" s="18">
        <f t="shared" si="3"/>
        <v>26.592</v>
      </c>
    </row>
    <row r="87" customHeight="1" spans="1:9">
      <c r="A87" s="11"/>
      <c r="B87" s="11">
        <v>45835</v>
      </c>
      <c r="C87" s="14"/>
      <c r="D87" s="20"/>
      <c r="E87" s="14"/>
      <c r="F87" s="14" t="s">
        <v>13</v>
      </c>
      <c r="G87" s="17">
        <v>3377</v>
      </c>
      <c r="H87" s="17">
        <v>0.03</v>
      </c>
      <c r="I87" s="18">
        <f t="shared" si="3"/>
        <v>101.31</v>
      </c>
    </row>
    <row r="88" customHeight="1" spans="1:9">
      <c r="A88" s="11"/>
      <c r="B88" s="21">
        <v>45828</v>
      </c>
      <c r="C88" s="14"/>
      <c r="D88" s="20"/>
      <c r="E88" s="14"/>
      <c r="F88" s="17" t="s">
        <v>133</v>
      </c>
      <c r="G88" s="17">
        <f>3377</f>
        <v>3377</v>
      </c>
      <c r="H88" s="17">
        <v>0.0072</v>
      </c>
      <c r="I88" s="18">
        <f t="shared" si="3"/>
        <v>24.3144</v>
      </c>
    </row>
    <row r="89" customHeight="1" spans="1:9">
      <c r="A89" s="11"/>
      <c r="B89" s="21">
        <v>45836</v>
      </c>
      <c r="C89" s="14"/>
      <c r="D89" s="20"/>
      <c r="E89" s="14"/>
      <c r="F89" s="14" t="s">
        <v>16</v>
      </c>
      <c r="G89" s="17">
        <v>3377</v>
      </c>
      <c r="H89" s="17">
        <v>0.024</v>
      </c>
      <c r="I89" s="18">
        <f t="shared" si="3"/>
        <v>81.048</v>
      </c>
    </row>
    <row r="90" ht="48" customHeight="1" spans="1:9">
      <c r="A90" s="11">
        <v>45834</v>
      </c>
      <c r="B90" s="11">
        <v>45836</v>
      </c>
      <c r="C90" s="25">
        <v>81444</v>
      </c>
      <c r="D90" s="13" t="s">
        <v>134</v>
      </c>
      <c r="E90" s="14" t="s">
        <v>135</v>
      </c>
      <c r="F90" s="17" t="s">
        <v>136</v>
      </c>
      <c r="G90" s="17">
        <f>300*4</f>
        <v>1200</v>
      </c>
      <c r="H90" s="17">
        <v>0.0072</v>
      </c>
      <c r="I90" s="18">
        <f t="shared" si="3"/>
        <v>8.64</v>
      </c>
    </row>
    <row r="91" customHeight="1" spans="1:9">
      <c r="I91" s="26">
        <f>SUM(I3:I90)</f>
        <v>37925.4843</v>
      </c>
    </row>
  </sheetData>
  <autoFilter xmlns:etc="http://www.wps.cn/officeDocument/2017/etCustomData" ref="B1:I91" etc:filterBottomFollowUsedRange="0">
    <extLst/>
  </autoFilter>
  <mergeCells count="102">
    <mergeCell ref="A1:I1"/>
    <mergeCell ref="A3:A10"/>
    <mergeCell ref="A11:A16"/>
    <mergeCell ref="A17:A22"/>
    <mergeCell ref="A23:A28"/>
    <mergeCell ref="A29:A32"/>
    <mergeCell ref="A34:A36"/>
    <mergeCell ref="A37:A38"/>
    <mergeCell ref="A39:A40"/>
    <mergeCell ref="A43:A46"/>
    <mergeCell ref="A47:A52"/>
    <mergeCell ref="A53:A54"/>
    <mergeCell ref="A55:A60"/>
    <mergeCell ref="A61:A66"/>
    <mergeCell ref="A67:A70"/>
    <mergeCell ref="A71:A77"/>
    <mergeCell ref="A78:A83"/>
    <mergeCell ref="A84:A89"/>
    <mergeCell ref="B3:B4"/>
    <mergeCell ref="B11:B13"/>
    <mergeCell ref="B14:B15"/>
    <mergeCell ref="B17:B18"/>
    <mergeCell ref="B19:B20"/>
    <mergeCell ref="B23:B25"/>
    <mergeCell ref="B26:B27"/>
    <mergeCell ref="B29:B30"/>
    <mergeCell ref="B43:B44"/>
    <mergeCell ref="B47:B48"/>
    <mergeCell ref="B49:B50"/>
    <mergeCell ref="B51:B52"/>
    <mergeCell ref="B55:B56"/>
    <mergeCell ref="B57:B58"/>
    <mergeCell ref="B61:B63"/>
    <mergeCell ref="B64:B66"/>
    <mergeCell ref="B67:B68"/>
    <mergeCell ref="B71:B72"/>
    <mergeCell ref="B76:B77"/>
    <mergeCell ref="B78:B79"/>
    <mergeCell ref="B85:B86"/>
    <mergeCell ref="C3:C10"/>
    <mergeCell ref="C11:C16"/>
    <mergeCell ref="C17:C22"/>
    <mergeCell ref="C23:C28"/>
    <mergeCell ref="C29:C32"/>
    <mergeCell ref="C34:C36"/>
    <mergeCell ref="C37:C38"/>
    <mergeCell ref="C39:C40"/>
    <mergeCell ref="C43:C46"/>
    <mergeCell ref="C47:C52"/>
    <mergeCell ref="C53:C54"/>
    <mergeCell ref="C55:C60"/>
    <mergeCell ref="C61:C66"/>
    <mergeCell ref="C67:C70"/>
    <mergeCell ref="C71:C77"/>
    <mergeCell ref="C78:C83"/>
    <mergeCell ref="C84:C89"/>
    <mergeCell ref="D3:D10"/>
    <mergeCell ref="D11:D16"/>
    <mergeCell ref="D17:D22"/>
    <mergeCell ref="D23:D28"/>
    <mergeCell ref="D29:D32"/>
    <mergeCell ref="D34:D36"/>
    <mergeCell ref="D37:D38"/>
    <mergeCell ref="D39:D40"/>
    <mergeCell ref="D43:D46"/>
    <mergeCell ref="D47:D52"/>
    <mergeCell ref="D53:D54"/>
    <mergeCell ref="D55:D60"/>
    <mergeCell ref="D61:D66"/>
    <mergeCell ref="D67:D70"/>
    <mergeCell ref="D71:D77"/>
    <mergeCell ref="D78:D83"/>
    <mergeCell ref="D84:D89"/>
    <mergeCell ref="E3:E10"/>
    <mergeCell ref="E11:E16"/>
    <mergeCell ref="E17:E22"/>
    <mergeCell ref="E23:E28"/>
    <mergeCell ref="E29:E32"/>
    <mergeCell ref="E34:E36"/>
    <mergeCell ref="E37:E38"/>
    <mergeCell ref="E39:E40"/>
    <mergeCell ref="E43:E46"/>
    <mergeCell ref="E47:E52"/>
    <mergeCell ref="E53:E54"/>
    <mergeCell ref="E55:E60"/>
    <mergeCell ref="E61:E66"/>
    <mergeCell ref="E67:E70"/>
    <mergeCell ref="E71:E77"/>
    <mergeCell ref="E78:E83"/>
    <mergeCell ref="E84:E89"/>
    <mergeCell ref="H3:H4"/>
    <mergeCell ref="H11:H12"/>
    <mergeCell ref="H17:H18"/>
    <mergeCell ref="H23:H24"/>
    <mergeCell ref="H29:H30"/>
    <mergeCell ref="H43:H44"/>
    <mergeCell ref="H47:H48"/>
    <mergeCell ref="H55:H56"/>
    <mergeCell ref="H61:H62"/>
    <mergeCell ref="H67:H68"/>
    <mergeCell ref="H71:H72"/>
    <mergeCell ref="H78:H7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国内做货-人民币-已开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2025-12-26T07:13:57Z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