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<sst xmlns="http://schemas.openxmlformats.org/spreadsheetml/2006/main" count="175" uniqueCount="98">
  <si>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</si>
  <si>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</si>
  <si>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</si>
  <si>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</si>
  <si>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</si>
  <si>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</si>
  <si>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</si>
  <si>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</si>
  <si>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</si>
  <si>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</si>
  <si>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</si>
  <si>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</si>
  <si>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</si>
  <si>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</si>
  <si>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</si>
  <si>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</si>
  <si>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</si>
  <si>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</si>
  <si>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</si>
  <si>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</si>
  <si>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</si>
  <si>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</si>
  <si>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</si>
  <si>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</si>
  <si>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</si>
  <si>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</si>
  <si>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</si>
  <si>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</si>
  <si>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</si>
  <si>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</si>
  <si>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</si>
  <si>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</si>
  <si>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</si>
  <si>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</si>
  <si>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</si>
  <si>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</si>
  <si>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</si>
  <si>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</si>
  <si>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</si>
  <si>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</si>
  <si>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</si>
  <si>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</si>
  <si>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</si>
  <si>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</si>
  <si>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</si>
  <si>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</si>
  <si>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</si>
  <si>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</si>
  <si>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</si>
  <si>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Alice</t>
  </si>
  <si>
    <t>DS25KIDS021</t>
  </si>
  <si>
    <r>
      <rPr>
        <sz val="10"/>
        <rFont val="微软雅黑"/>
        <charset val="134"/>
      </rPr>
      <t xml:space="preserve">1255-502  箱贴 </t>
    </r>
    <r>
      <rPr>
        <sz val="10"/>
        <color rgb="FFFF0000"/>
        <rFont val="微软雅黑"/>
        <charset val="134"/>
      </rPr>
      <t>风云之家</t>
    </r>
  </si>
  <si>
    <t>箱贴-一式两份，覆亚膜</t>
  </si>
  <si>
    <r>
      <rPr>
        <sz val="10"/>
        <rFont val="微软雅黑"/>
        <charset val="134"/>
      </rPr>
      <t xml:space="preserve">1255-502  熨斗贴 </t>
    </r>
    <r>
      <rPr>
        <sz val="10"/>
        <color rgb="FFFF0000"/>
        <rFont val="微软雅黑"/>
        <charset val="134"/>
      </rPr>
      <t>风云之家</t>
    </r>
  </si>
  <si>
    <t>熨斗贴</t>
  </si>
  <si>
    <t>DS25KIDS022</t>
  </si>
  <si>
    <r>
      <rPr>
        <sz val="10"/>
        <rFont val="微软雅黑"/>
        <charset val="134"/>
      </rPr>
      <t xml:space="preserve">1255-508  女小童下装  CHINA  S2026  RFID 补单  </t>
    </r>
    <r>
      <rPr>
        <sz val="10"/>
        <color rgb="FFFF0000"/>
        <rFont val="微软雅黑"/>
        <charset val="134"/>
      </rPr>
      <t>风云之家</t>
    </r>
  </si>
  <si>
    <t>洗标 CLZCALL027 (63*25mm) 白色胶带*7</t>
  </si>
  <si>
    <t>洗标 CLZCALL027 (63*25mm) 白色胶带*1</t>
  </si>
  <si>
    <t>洗标 CLZCALL018 (60*25mm) RFID页</t>
  </si>
  <si>
    <r>
      <rPr>
        <sz val="10"/>
        <rFont val="微软雅黑"/>
        <charset val="134"/>
      </rPr>
      <t xml:space="preserve">1255-510  女小童上装  CHINA  S2026  RFID 补单  </t>
    </r>
    <r>
      <rPr>
        <sz val="10"/>
        <color rgb="FFFF0000"/>
        <rFont val="微软雅黑"/>
        <charset val="134"/>
      </rPr>
      <t>风云之家</t>
    </r>
  </si>
  <si>
    <t>洗标 CLZCALL027 (63*25mm) 白色胶带*6</t>
  </si>
  <si>
    <t>DS25KIDS023</t>
  </si>
  <si>
    <t>1255-510  女小童上装  CHINA  S2026  RFID 补单  风云之家</t>
  </si>
  <si>
    <t>DS25KIDS024</t>
  </si>
  <si>
    <r>
      <rPr>
        <sz val="10"/>
        <rFont val="微软雅黑"/>
        <charset val="134"/>
      </rPr>
      <t xml:space="preserve">1255-508 箱贴  </t>
    </r>
    <r>
      <rPr>
        <sz val="10"/>
        <color rgb="FFFF0000"/>
        <rFont val="微软雅黑"/>
        <charset val="134"/>
      </rPr>
      <t>风云之家</t>
    </r>
  </si>
  <si>
    <t>箱贴-一式两份，覆亚膜（去箱号）</t>
  </si>
  <si>
    <r>
      <rPr>
        <sz val="10"/>
        <rFont val="微软雅黑"/>
        <charset val="134"/>
      </rPr>
      <t xml:space="preserve">1255-508 南美单  箱贴  </t>
    </r>
    <r>
      <rPr>
        <sz val="10"/>
        <color rgb="FFFF0000"/>
        <rFont val="微软雅黑"/>
        <charset val="134"/>
      </rPr>
      <t>风云之家</t>
    </r>
  </si>
  <si>
    <r>
      <rPr>
        <sz val="10"/>
        <rFont val="微软雅黑"/>
        <charset val="134"/>
      </rPr>
      <t xml:space="preserve">1255-508 熨斗贴  </t>
    </r>
    <r>
      <rPr>
        <sz val="10"/>
        <color rgb="FFFF0000"/>
        <rFont val="微软雅黑"/>
        <charset val="134"/>
      </rPr>
      <t>风云之家</t>
    </r>
  </si>
  <si>
    <r>
      <rPr>
        <sz val="10"/>
        <rFont val="微软雅黑"/>
        <charset val="134"/>
      </rPr>
      <t xml:space="preserve">1255-510 箱贴  </t>
    </r>
    <r>
      <rPr>
        <sz val="10"/>
        <color rgb="FFFF0000"/>
        <rFont val="微软雅黑"/>
        <charset val="134"/>
      </rPr>
      <t>风云之家</t>
    </r>
  </si>
  <si>
    <r>
      <rPr>
        <sz val="10"/>
        <rFont val="微软雅黑"/>
        <charset val="134"/>
      </rPr>
      <t xml:space="preserve">1255-510 南美单  箱贴  </t>
    </r>
    <r>
      <rPr>
        <sz val="10"/>
        <color rgb="FFFF0000"/>
        <rFont val="微软雅黑"/>
        <charset val="134"/>
      </rPr>
      <t>风云之家</t>
    </r>
  </si>
  <si>
    <r>
      <rPr>
        <sz val="10"/>
        <rFont val="微软雅黑"/>
        <charset val="134"/>
      </rPr>
      <t xml:space="preserve">1255-510 熨斗贴  </t>
    </r>
    <r>
      <rPr>
        <sz val="10"/>
        <color rgb="FFFF0000"/>
        <rFont val="微软雅黑"/>
        <charset val="134"/>
      </rPr>
      <t>风云之家</t>
    </r>
  </si>
  <si>
    <t>DS25KIDS025</t>
  </si>
  <si>
    <r>
      <rPr>
        <sz val="10"/>
        <rFont val="微软雅黑"/>
        <charset val="134"/>
      </rPr>
      <t xml:space="preserve">1255-512  女小童上装  CHINA  S2026  RFID </t>
    </r>
    <r>
      <rPr>
        <sz val="10"/>
        <color rgb="FFFF0000"/>
        <rFont val="微软雅黑"/>
        <charset val="134"/>
      </rPr>
      <t>尚邦服装，荣捷</t>
    </r>
  </si>
  <si>
    <t>尺码主标 WPZCALL006（16*35mm）印标-白色</t>
  </si>
  <si>
    <t>主标 WLZCALL022（60*40mm）白色织标-RFID</t>
  </si>
  <si>
    <t>主标 WLZCALL022（60*40mm）白色织标-RFID-1%损耗</t>
  </si>
  <si>
    <t>主标 WLZCALL022（60*40mm）白色织标-RFID-大货样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</si>
  <si>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</si>
  <si>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</si>
  <si>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 MRZKALL008（250mm）-新版</t>
  </si>
  <si>
    <t>吊粒 MRZKALL008（250mm）-新版-大货样</t>
  </si>
  <si>
    <t>洗标 CLZCALL027 (63*25mm) 白色胶带*5</t>
  </si>
  <si>
    <t>防火标PLZKSPC001（23*40mm）-加长缝头</t>
  </si>
  <si>
    <t>DS26KIDS001</t>
  </si>
  <si>
    <r>
      <rPr>
        <sz val="10"/>
        <rFont val="微软雅黑"/>
        <charset val="134"/>
      </rPr>
      <t xml:space="preserve">1255-517 （1255-512中国单 ）女小童上装  CHINA  S2026  RFID </t>
    </r>
    <r>
      <rPr>
        <sz val="10"/>
        <color rgb="FFFF0000"/>
        <rFont val="微软雅黑"/>
        <charset val="134"/>
      </rPr>
      <t>尚邦服装，荣捷</t>
    </r>
  </si>
  <si>
    <t>DS26KIDS002</t>
  </si>
  <si>
    <r>
      <rPr>
        <sz val="10"/>
        <rFont val="微软雅黑"/>
        <charset val="134"/>
      </rPr>
      <t xml:space="preserve">1255-518  女小童下装  CHINA  S2026  RFID </t>
    </r>
    <r>
      <rPr>
        <sz val="10"/>
        <color rgb="FFFF0000"/>
        <rFont val="微软雅黑"/>
        <charset val="134"/>
      </rPr>
      <t>尚邦服装，荣捷</t>
    </r>
  </si>
  <si>
    <t>主标 WLZCALL023（65*20mm）白色织标-RFID</t>
  </si>
  <si>
    <t>主标 WLZCALL023（65*20mm）白色织标-RFID-1%损耗</t>
  </si>
  <si>
    <t>主标 WLZCALL023（65*20mm）白色织标-RFID-大货样</t>
  </si>
  <si>
    <t>DS26KIDS003</t>
  </si>
  <si>
    <r>
      <rPr>
        <sz val="10"/>
        <rFont val="微软雅黑"/>
        <charset val="134"/>
      </rPr>
      <t xml:space="preserve">1255-520  女小童下装  CHINA  S2026  RFID </t>
    </r>
    <r>
      <rPr>
        <sz val="10"/>
        <color rgb="FFFF0000"/>
        <rFont val="微软雅黑"/>
        <charset val="134"/>
      </rPr>
      <t>尚邦服装，荣捷</t>
    </r>
  </si>
  <si>
    <t>PBYM9858</t>
  </si>
  <si>
    <t>1255-518款  57471-D</t>
  </si>
  <si>
    <t>衬板 300g 单面白 圆角 20*25</t>
  </si>
  <si>
    <t>1255-520款  58461-D</t>
  </si>
  <si>
    <t>运费：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</si>
</sst>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m&quot;月&quot;d&quot;日&quot;;@"/>
    <numFmt numFmtId="182" formatCode="0.000_ "/>
    <numFmt numFmtId="183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182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83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176" fontId="8" fillId="3" borderId="2" xfId="0" applyNumberFormat="1" applyFont="1" applyFill="1" applyBorder="1" applyAlignment="1">
      <alignment horizontal="left" vertical="center"/>
    </xf>
    <xf numFmtId="177" fontId="8" fillId="3" borderId="2" xfId="0" applyNumberFormat="1" applyFont="1" applyFill="1" applyBorder="1" applyAlignment="1">
      <alignment horizontal="left" vertical="center"/>
    </xf>
    <xf numFmtId="178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58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80" fontId="11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58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180" fontId="14" fillId="4" borderId="1" xfId="0" applyNumberFormat="1" applyFont="1" applyFill="1" applyBorder="1">
      <alignment vertical="center"/>
    </xf>
    <xf numFmtId="177" fontId="14" fillId="4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57" customWidth="1"/>
    <col min="5" max="5" width="32.5454545454545" style="57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58" t="s">
        <v>0</v>
      </c>
      <c r="B1" s="58"/>
      <c r="C1" s="58"/>
      <c r="D1" s="58"/>
      <c r="E1" s="58"/>
      <c r="F1" s="58"/>
      <c r="G1" s="58"/>
      <c r="H1" s="58"/>
      <c r="I1" s="59"/>
    </row>
    <row r="2" spans="1:9">
      <c r="A2" s="60" t="s">
        <v>1</v>
      </c>
      <c r="B2" s="60" t="s">
        <v>2</v>
      </c>
      <c r="C2" s="61" t="s">
        <v>3</v>
      </c>
      <c r="D2" s="60" t="s">
        <v>4</v>
      </c>
      <c r="E2" s="62" t="s">
        <v>5</v>
      </c>
      <c r="F2" s="63" t="s">
        <v>6</v>
      </c>
      <c r="G2" s="64" t="s">
        <v>7</v>
      </c>
      <c r="H2" s="65" t="s">
        <v>8</v>
      </c>
      <c r="I2" s="66" t="s">
        <v>9</v>
      </c>
    </row>
    <row r="3" customHeight="1" spans="1:9">
      <c r="A3" s="67">
        <v>44126</v>
      </c>
      <c r="B3" s="68" t="s">
        <v>10</v>
      </c>
      <c r="C3" s="69" t="s">
        <v>11</v>
      </c>
      <c r="D3" s="68" t="s">
        <v>12</v>
      </c>
      <c r="E3" s="70" t="s">
        <v>13</v>
      </c>
      <c r="F3" s="71">
        <f>30403*1.02</f>
        <v>31011.06</v>
      </c>
      <c r="G3" s="72">
        <v>0.25</v>
      </c>
      <c r="H3" s="73">
        <f t="shared" ref="H3:H15" si="0">F3*G3</f>
        <v>7752.765</v>
      </c>
      <c r="I3" s="74"/>
    </row>
    <row r="4" spans="1:9">
      <c r="A4" s="69"/>
      <c r="B4" s="69"/>
      <c r="C4" s="69"/>
      <c r="D4" s="69"/>
      <c r="E4" s="75" t="s">
        <v>14</v>
      </c>
      <c r="F4" s="71">
        <f>30403*1.02</f>
        <v>31011.06</v>
      </c>
      <c r="G4" s="68">
        <v>0.12</v>
      </c>
      <c r="H4" s="73">
        <f t="shared" si="0"/>
        <v>3721.3272</v>
      </c>
      <c r="I4" s="74"/>
    </row>
    <row r="5" spans="1:9">
      <c r="A5" s="69"/>
      <c r="B5" s="69"/>
      <c r="C5" s="69"/>
      <c r="D5" s="69"/>
      <c r="E5" s="68" t="s">
        <v>15</v>
      </c>
      <c r="F5" s="71">
        <f>30403*2*1.02</f>
        <v>62022.12</v>
      </c>
      <c r="G5" s="68">
        <v>0.045</v>
      </c>
      <c r="H5" s="73">
        <f t="shared" si="0"/>
        <v>2790.9954</v>
      </c>
      <c r="I5" s="74"/>
    </row>
    <row r="6" spans="1:9">
      <c r="A6" s="69"/>
      <c r="B6" s="69"/>
      <c r="C6" s="69"/>
      <c r="D6" s="69"/>
      <c r="E6" s="68" t="s">
        <v>15</v>
      </c>
      <c r="F6" s="71">
        <f>4055*2</f>
        <v>8110</v>
      </c>
      <c r="G6" s="68">
        <v>0.045</v>
      </c>
      <c r="H6" s="73">
        <f t="shared" si="0"/>
        <v>364.95</v>
      </c>
      <c r="I6" s="74"/>
    </row>
    <row r="7" spans="1:9">
      <c r="A7" s="69"/>
      <c r="B7" s="69"/>
      <c r="C7" s="69"/>
      <c r="D7" s="69"/>
      <c r="E7" s="69" t="s">
        <v>16</v>
      </c>
      <c r="F7" s="71">
        <v>4055</v>
      </c>
      <c r="G7" s="68">
        <v>0.15</v>
      </c>
      <c r="H7" s="73">
        <f t="shared" si="0"/>
        <v>608.25</v>
      </c>
      <c r="I7" s="74"/>
    </row>
    <row r="8" spans="1:9">
      <c r="A8" s="69"/>
      <c r="B8" s="69"/>
      <c r="C8" s="69"/>
      <c r="D8" s="69"/>
      <c r="E8" s="68" t="s">
        <v>17</v>
      </c>
      <c r="F8" s="71">
        <f>4055*2</f>
        <v>8110</v>
      </c>
      <c r="G8" s="68">
        <v>0.045</v>
      </c>
      <c r="H8" s="73">
        <f t="shared" si="0"/>
        <v>364.95</v>
      </c>
      <c r="I8" s="74"/>
    </row>
    <row r="9" spans="1:9">
      <c r="A9" s="69"/>
      <c r="B9" s="69"/>
      <c r="C9" s="69"/>
      <c r="D9" s="69"/>
      <c r="E9" s="69" t="s">
        <v>16</v>
      </c>
      <c r="F9" s="71">
        <f>30403*1.02</f>
        <v>31011.06</v>
      </c>
      <c r="G9" s="68">
        <v>0.15</v>
      </c>
      <c r="H9" s="73">
        <f t="shared" si="0"/>
        <v>4651.659</v>
      </c>
      <c r="I9" s="74"/>
    </row>
    <row r="10" spans="1:9">
      <c r="A10" s="69"/>
      <c r="B10" s="69"/>
      <c r="C10" s="69"/>
      <c r="D10" s="69"/>
      <c r="E10" s="69" t="s">
        <v>18</v>
      </c>
      <c r="F10" s="71">
        <f>30403*2*1.02</f>
        <v>62022.12</v>
      </c>
      <c r="G10" s="68">
        <v>0.045</v>
      </c>
      <c r="H10" s="73">
        <f t="shared" si="0"/>
        <v>2790.9954</v>
      </c>
      <c r="I10" s="74"/>
    </row>
    <row r="11" customHeight="1" spans="1:9">
      <c r="A11" s="67">
        <v>44126</v>
      </c>
      <c r="B11" s="68" t="s">
        <v>10</v>
      </c>
      <c r="C11" s="69" t="s">
        <v>11</v>
      </c>
      <c r="D11" s="68" t="s">
        <v>12</v>
      </c>
      <c r="E11" s="70" t="s">
        <v>13</v>
      </c>
      <c r="F11" s="71">
        <f>32597*1.02</f>
        <v>33248.94</v>
      </c>
      <c r="G11" s="72">
        <v>0.25</v>
      </c>
      <c r="H11" s="73">
        <f t="shared" si="0"/>
        <v>8312.235</v>
      </c>
      <c r="I11" s="74"/>
    </row>
    <row r="12" spans="1:9">
      <c r="A12" s="69"/>
      <c r="B12" s="69"/>
      <c r="C12" s="69"/>
      <c r="D12" s="69"/>
      <c r="E12" s="75" t="s">
        <v>14</v>
      </c>
      <c r="F12" s="71">
        <f>32597*1.02</f>
        <v>33248.94</v>
      </c>
      <c r="G12" s="68">
        <v>0.12</v>
      </c>
      <c r="H12" s="73">
        <f t="shared" si="0"/>
        <v>3989.8728</v>
      </c>
      <c r="I12" s="74"/>
    </row>
    <row r="13" spans="1:9">
      <c r="A13" s="69"/>
      <c r="B13" s="69"/>
      <c r="C13" s="69"/>
      <c r="D13" s="69"/>
      <c r="E13" s="68" t="s">
        <v>15</v>
      </c>
      <c r="F13" s="71">
        <f>29994*1.02*2</f>
        <v>61187.76</v>
      </c>
      <c r="G13" s="68">
        <v>0.045</v>
      </c>
      <c r="H13" s="73">
        <f t="shared" si="0"/>
        <v>2753.4492</v>
      </c>
      <c r="I13" s="74"/>
    </row>
    <row r="14" spans="1:9">
      <c r="A14" s="69"/>
      <c r="B14" s="69"/>
      <c r="C14" s="69"/>
      <c r="D14" s="69"/>
      <c r="E14" s="69" t="s">
        <v>16</v>
      </c>
      <c r="F14" s="71">
        <v>29994</v>
      </c>
      <c r="G14" s="68">
        <v>0.15</v>
      </c>
      <c r="H14" s="73">
        <f t="shared" si="0"/>
        <v>4499.1</v>
      </c>
      <c r="I14" s="74"/>
    </row>
    <row r="15" spans="1:9">
      <c r="A15" s="69"/>
      <c r="B15" s="69"/>
      <c r="C15" s="69"/>
      <c r="D15" s="69"/>
      <c r="E15" s="68" t="s">
        <v>17</v>
      </c>
      <c r="F15" s="71">
        <f>29994*1.02*2</f>
        <v>61187.76</v>
      </c>
      <c r="G15" s="68">
        <v>0.045</v>
      </c>
      <c r="H15" s="73">
        <f t="shared" si="0"/>
        <v>2753.4492</v>
      </c>
      <c r="I15" s="74"/>
    </row>
    <row r="16" spans="1:9">
      <c r="A16" s="67">
        <v>44137</v>
      </c>
      <c r="B16" s="68" t="s">
        <v>10</v>
      </c>
      <c r="C16" s="68" t="s">
        <v>19</v>
      </c>
      <c r="D16" s="68" t="s">
        <v>20</v>
      </c>
      <c r="E16" s="70" t="s">
        <v>13</v>
      </c>
      <c r="F16" s="69">
        <v>5100</v>
      </c>
      <c r="G16" s="72">
        <v>0.25</v>
      </c>
      <c r="H16" s="73">
        <f t="shared" ref="H16:H42" si="1">F16*G16</f>
        <v>1275</v>
      </c>
      <c r="I16" s="74"/>
    </row>
    <row r="17" spans="1:9">
      <c r="A17" s="69"/>
      <c r="B17" s="69"/>
      <c r="C17" s="69"/>
      <c r="D17" s="69"/>
      <c r="E17" s="70" t="s">
        <v>14</v>
      </c>
      <c r="F17" s="69">
        <v>5100</v>
      </c>
      <c r="G17" s="68">
        <v>0.12</v>
      </c>
      <c r="H17" s="73">
        <f t="shared" si="1"/>
        <v>612</v>
      </c>
      <c r="I17" s="74"/>
    </row>
    <row r="18" spans="1:9">
      <c r="A18" s="69"/>
      <c r="B18" s="69"/>
      <c r="C18" s="69"/>
      <c r="D18" s="69"/>
      <c r="E18" s="68" t="s">
        <v>21</v>
      </c>
      <c r="F18" s="69">
        <v>5100</v>
      </c>
      <c r="G18" s="68">
        <v>0.055</v>
      </c>
      <c r="H18" s="73">
        <f t="shared" si="1"/>
        <v>280.5</v>
      </c>
      <c r="I18" s="74"/>
    </row>
    <row r="19" spans="1:9">
      <c r="A19" s="69"/>
      <c r="B19" s="69"/>
      <c r="C19" s="69"/>
      <c r="D19" s="69"/>
      <c r="E19" s="68" t="s">
        <v>22</v>
      </c>
      <c r="F19" s="69">
        <v>5100</v>
      </c>
      <c r="G19" s="68">
        <v>0.1</v>
      </c>
      <c r="H19" s="73">
        <f t="shared" si="1"/>
        <v>510</v>
      </c>
      <c r="I19" s="74"/>
    </row>
    <row r="20" spans="1:9">
      <c r="A20" s="69"/>
      <c r="B20" s="69"/>
      <c r="C20" s="69"/>
      <c r="D20" s="69"/>
      <c r="E20" s="68" t="s">
        <v>15</v>
      </c>
      <c r="F20" s="69">
        <f>5100*2</f>
        <v>10200</v>
      </c>
      <c r="G20" s="68">
        <v>0.045</v>
      </c>
      <c r="H20" s="73">
        <f t="shared" si="1"/>
        <v>459</v>
      </c>
      <c r="I20" s="74"/>
    </row>
    <row r="21" spans="1:9">
      <c r="A21" s="76">
        <v>44171</v>
      </c>
      <c r="B21" s="77" t="s">
        <v>10</v>
      </c>
      <c r="C21" s="77" t="s">
        <v>23</v>
      </c>
      <c r="D21" s="77" t="s">
        <v>24</v>
      </c>
      <c r="E21" s="78" t="s">
        <v>24</v>
      </c>
      <c r="F21" s="69">
        <v>395</v>
      </c>
      <c r="G21" s="68">
        <v>0.5</v>
      </c>
      <c r="H21" s="73">
        <f t="shared" si="1"/>
        <v>197.5</v>
      </c>
      <c r="I21" s="74"/>
    </row>
    <row r="22" spans="1:9">
      <c r="A22" s="67">
        <v>44171</v>
      </c>
      <c r="B22" s="68" t="s">
        <v>25</v>
      </c>
      <c r="C22" s="69" t="s">
        <v>26</v>
      </c>
      <c r="D22" s="79" t="s">
        <v>27</v>
      </c>
      <c r="E22" s="75" t="s">
        <v>28</v>
      </c>
      <c r="F22" s="69">
        <f>32000*1.015</f>
        <v>32480</v>
      </c>
      <c r="G22" s="72">
        <v>0.25</v>
      </c>
      <c r="H22" s="73">
        <f t="shared" si="1"/>
        <v>8120</v>
      </c>
      <c r="I22" s="74"/>
    </row>
    <row r="23" spans="1:9">
      <c r="A23" s="69"/>
      <c r="B23" s="69"/>
      <c r="C23" s="69"/>
      <c r="D23" s="80"/>
      <c r="E23" s="70" t="s">
        <v>14</v>
      </c>
      <c r="F23" s="69">
        <f>32000*1.015</f>
        <v>32480</v>
      </c>
      <c r="G23" s="68">
        <v>0.12</v>
      </c>
      <c r="H23" s="73">
        <f t="shared" si="1"/>
        <v>3897.6</v>
      </c>
      <c r="I23" s="74"/>
    </row>
    <row r="24" spans="1:9">
      <c r="A24" s="69"/>
      <c r="B24" s="69"/>
      <c r="C24" s="69"/>
      <c r="D24" s="80"/>
      <c r="E24" s="68" t="s">
        <v>15</v>
      </c>
      <c r="F24" s="69">
        <f>32000*1.015*2</f>
        <v>64960</v>
      </c>
      <c r="G24" s="68">
        <v>0.045</v>
      </c>
      <c r="H24" s="73">
        <f t="shared" si="1"/>
        <v>2923.2</v>
      </c>
      <c r="I24" s="74"/>
    </row>
    <row r="25" spans="1:9">
      <c r="A25" s="67">
        <v>44177</v>
      </c>
      <c r="B25" s="68" t="s">
        <v>25</v>
      </c>
      <c r="C25" s="69" t="s">
        <v>29</v>
      </c>
      <c r="D25" s="79" t="s">
        <v>30</v>
      </c>
      <c r="E25" s="75" t="s">
        <v>28</v>
      </c>
      <c r="F25" s="69">
        <f>15000*1.02</f>
        <v>15300</v>
      </c>
      <c r="G25" s="72">
        <v>0.25</v>
      </c>
      <c r="H25" s="73">
        <f t="shared" si="1"/>
        <v>3825</v>
      </c>
      <c r="I25" s="74"/>
    </row>
    <row r="26" spans="1:9">
      <c r="A26" s="69"/>
      <c r="B26" s="69"/>
      <c r="C26" s="69"/>
      <c r="D26" s="80"/>
      <c r="E26" s="70" t="s">
        <v>14</v>
      </c>
      <c r="F26" s="69">
        <f>15000*1.02</f>
        <v>15300</v>
      </c>
      <c r="G26" s="68">
        <v>0.12</v>
      </c>
      <c r="H26" s="73">
        <f t="shared" si="1"/>
        <v>1836</v>
      </c>
      <c r="I26" s="74"/>
    </row>
    <row r="27" spans="1:9">
      <c r="A27" s="69"/>
      <c r="B27" s="69"/>
      <c r="C27" s="69"/>
      <c r="D27" s="80"/>
      <c r="E27" s="69" t="s">
        <v>31</v>
      </c>
      <c r="F27" s="69">
        <f>15000*1.02</f>
        <v>15300</v>
      </c>
      <c r="G27" s="68">
        <v>0.055</v>
      </c>
      <c r="H27" s="73">
        <f t="shared" si="1"/>
        <v>841.5</v>
      </c>
      <c r="I27" s="74"/>
    </row>
    <row r="28" spans="1:9">
      <c r="A28" s="69"/>
      <c r="B28" s="69"/>
      <c r="C28" s="69"/>
      <c r="D28" s="80"/>
      <c r="E28" s="68" t="s">
        <v>15</v>
      </c>
      <c r="F28" s="69">
        <f>15000*1.02*2</f>
        <v>30600</v>
      </c>
      <c r="G28" s="68">
        <v>0.045</v>
      </c>
      <c r="H28" s="73">
        <f t="shared" si="1"/>
        <v>1377</v>
      </c>
      <c r="I28" s="74"/>
    </row>
    <row r="29" spans="1:9">
      <c r="A29" s="67">
        <v>44187</v>
      </c>
      <c r="B29" s="68" t="s">
        <v>25</v>
      </c>
      <c r="C29" s="69" t="s">
        <v>32</v>
      </c>
      <c r="D29" s="81" t="s">
        <v>33</v>
      </c>
      <c r="E29" s="75" t="s">
        <v>28</v>
      </c>
      <c r="F29" s="69">
        <f>10000*1.015</f>
        <v>10150</v>
      </c>
      <c r="G29" s="72">
        <v>0.25</v>
      </c>
      <c r="H29" s="73">
        <f t="shared" si="1"/>
        <v>2537.5</v>
      </c>
      <c r="I29" s="74"/>
    </row>
    <row r="30" spans="1:9">
      <c r="A30" s="69"/>
      <c r="B30" s="69"/>
      <c r="C30" s="69"/>
      <c r="D30" s="81"/>
      <c r="E30" s="70" t="s">
        <v>14</v>
      </c>
      <c r="F30" s="69">
        <f>10000*1.015</f>
        <v>10150</v>
      </c>
      <c r="G30" s="68">
        <v>0.12</v>
      </c>
      <c r="H30" s="73">
        <f t="shared" si="1"/>
        <v>1218</v>
      </c>
      <c r="I30" s="81"/>
    </row>
    <row r="31" spans="1:9">
      <c r="A31" s="69"/>
      <c r="B31" s="69"/>
      <c r="C31" s="69"/>
      <c r="D31" s="81"/>
      <c r="E31" s="68" t="s">
        <v>15</v>
      </c>
      <c r="F31" s="69">
        <f>10000*1.015*2</f>
        <v>20300</v>
      </c>
      <c r="G31" s="68">
        <v>0.045</v>
      </c>
      <c r="H31" s="73">
        <f t="shared" si="1"/>
        <v>913.5</v>
      </c>
      <c r="I31" s="82"/>
    </row>
    <row r="32" spans="1:9">
      <c r="A32" s="69"/>
      <c r="B32" s="69"/>
      <c r="C32" s="69"/>
      <c r="D32" s="81"/>
      <c r="E32" s="68" t="s">
        <v>34</v>
      </c>
      <c r="F32" s="69">
        <f>10000*1.015</f>
        <v>10150</v>
      </c>
      <c r="G32" s="68">
        <v>0.15</v>
      </c>
      <c r="H32" s="73">
        <f t="shared" si="1"/>
        <v>1522.5</v>
      </c>
      <c r="I32" s="82"/>
    </row>
    <row r="33" spans="1:9">
      <c r="A33" s="67">
        <v>44187</v>
      </c>
      <c r="B33" s="68" t="s">
        <v>25</v>
      </c>
      <c r="C33" s="68" t="s">
        <v>35</v>
      </c>
      <c r="D33" s="81" t="s">
        <v>36</v>
      </c>
      <c r="E33" s="75" t="s">
        <v>28</v>
      </c>
      <c r="F33" s="69">
        <f>6000*1.02</f>
        <v>6120</v>
      </c>
      <c r="G33" s="72">
        <v>0.25</v>
      </c>
      <c r="H33" s="73">
        <f t="shared" si="1"/>
        <v>1530</v>
      </c>
      <c r="I33" s="82"/>
    </row>
    <row r="34" spans="1:9">
      <c r="A34" s="69"/>
      <c r="B34" s="69"/>
      <c r="C34" s="69"/>
      <c r="D34" s="81"/>
      <c r="E34" s="70" t="s">
        <v>14</v>
      </c>
      <c r="F34" s="69">
        <f>6000*1.02</f>
        <v>6120</v>
      </c>
      <c r="G34" s="68">
        <v>0.12</v>
      </c>
      <c r="H34" s="73">
        <f t="shared" si="1"/>
        <v>734.4</v>
      </c>
      <c r="I34" s="82"/>
    </row>
    <row r="35" spans="1:9">
      <c r="A35" s="69"/>
      <c r="B35" s="69"/>
      <c r="C35" s="69"/>
      <c r="D35" s="81"/>
      <c r="E35" s="68" t="s">
        <v>15</v>
      </c>
      <c r="F35" s="69">
        <f>6000*1.02*2</f>
        <v>12240</v>
      </c>
      <c r="G35" s="68">
        <v>0.045</v>
      </c>
      <c r="H35" s="73">
        <f t="shared" si="1"/>
        <v>550.8</v>
      </c>
      <c r="I35" s="82"/>
    </row>
    <row r="36" spans="1:9">
      <c r="A36" s="69"/>
      <c r="B36" s="69"/>
      <c r="C36" s="69"/>
      <c r="D36" s="81"/>
      <c r="E36" s="68" t="s">
        <v>37</v>
      </c>
      <c r="F36" s="69">
        <v>110</v>
      </c>
      <c r="G36" s="68">
        <v>0.15</v>
      </c>
      <c r="H36" s="73">
        <f t="shared" si="1"/>
        <v>16.5</v>
      </c>
      <c r="I36" s="82"/>
    </row>
    <row r="37" spans="1:9">
      <c r="A37" s="69"/>
      <c r="B37" s="69"/>
      <c r="C37" s="69"/>
      <c r="D37" s="81"/>
      <c r="E37" s="68" t="s">
        <v>34</v>
      </c>
      <c r="F37" s="69">
        <f>6000*1.02</f>
        <v>6120</v>
      </c>
      <c r="G37" s="68">
        <v>0.15</v>
      </c>
      <c r="H37" s="73">
        <f t="shared" si="1"/>
        <v>918</v>
      </c>
      <c r="I37" s="82"/>
    </row>
    <row r="38" spans="1:9">
      <c r="A38" s="67">
        <v>44188</v>
      </c>
      <c r="B38" s="68" t="s">
        <v>10</v>
      </c>
      <c r="C38" s="69" t="s">
        <v>38</v>
      </c>
      <c r="D38" s="81" t="s">
        <v>39</v>
      </c>
      <c r="E38" s="70" t="s">
        <v>13</v>
      </c>
      <c r="F38" s="71">
        <v>9008</v>
      </c>
      <c r="G38" s="72">
        <v>0.25</v>
      </c>
      <c r="H38" s="73">
        <f t="shared" si="1"/>
        <v>2252</v>
      </c>
      <c r="I38" s="82"/>
    </row>
    <row r="39" spans="1:9">
      <c r="A39" s="69"/>
      <c r="B39" s="69"/>
      <c r="C39" s="69"/>
      <c r="D39" s="81"/>
      <c r="E39" s="75" t="s">
        <v>14</v>
      </c>
      <c r="F39" s="71">
        <v>9008</v>
      </c>
      <c r="G39" s="68">
        <v>0.12</v>
      </c>
      <c r="H39" s="73">
        <f t="shared" si="1"/>
        <v>1080.96</v>
      </c>
      <c r="I39" s="82"/>
    </row>
    <row r="40" spans="1:9">
      <c r="A40" s="69"/>
      <c r="B40" s="69"/>
      <c r="C40" s="69"/>
      <c r="D40" s="81"/>
      <c r="E40" s="68" t="s">
        <v>15</v>
      </c>
      <c r="F40" s="71">
        <f>9008*2</f>
        <v>18016</v>
      </c>
      <c r="G40" s="68">
        <v>0.045</v>
      </c>
      <c r="H40" s="73">
        <f t="shared" si="1"/>
        <v>810.72</v>
      </c>
      <c r="I40" s="82"/>
    </row>
    <row r="41" spans="1:9">
      <c r="A41" s="69"/>
      <c r="B41" s="69"/>
      <c r="C41" s="69"/>
      <c r="D41" s="81"/>
      <c r="E41" s="69" t="s">
        <v>16</v>
      </c>
      <c r="F41" s="71">
        <v>9008</v>
      </c>
      <c r="G41" s="68">
        <v>0.15</v>
      </c>
      <c r="H41" s="73">
        <f t="shared" si="1"/>
        <v>1351.2</v>
      </c>
      <c r="I41" s="82"/>
    </row>
    <row r="42" spans="1:9">
      <c r="A42" s="69"/>
      <c r="B42" s="69"/>
      <c r="C42" s="69"/>
      <c r="D42" s="81"/>
      <c r="E42" s="68" t="s">
        <v>17</v>
      </c>
      <c r="F42" s="71">
        <f>9008*2</f>
        <v>18016</v>
      </c>
      <c r="G42" s="68">
        <v>0.045</v>
      </c>
      <c r="H42" s="73">
        <f t="shared" si="1"/>
        <v>810.72</v>
      </c>
      <c r="I42" s="82"/>
    </row>
    <row r="43" spans="1:9">
      <c r="E43" s="83" t="s">
        <v>40</v>
      </c>
      <c r="F43" s="84">
        <f>SUM(F3:F42)</f>
        <v>838150.82</v>
      </c>
      <c r="G43" s="84"/>
      <c r="H43" s="85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85" zoomScaleNormal="85" topLeftCell="A36" workbookViewId="0">
      <selection activeCell="H16" sqref="H16:H25"/>
    </sheetView>
  </sheetViews>
  <sheetFormatPr defaultColWidth="8.72727272727273" defaultRowHeight="14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style="5" customWidth="1"/>
    <col min="6" max="6" width="16.3545454545455" customWidth="1"/>
    <col min="7" max="7" width="20" customWidth="1"/>
    <col min="8" max="8" width="16.8909090909091" customWidth="1"/>
  </cols>
  <sheetData>
    <row r="1" ht="33" spans="1:8">
      <c r="A1" s="6" t="s">
        <v>41</v>
      </c>
      <c r="B1" s="7"/>
      <c r="C1" s="7"/>
      <c r="D1" s="7"/>
      <c r="E1" s="8"/>
      <c r="F1" s="7"/>
      <c r="G1" s="7"/>
      <c r="H1" s="7"/>
    </row>
    <row r="2" s="1" customFormat="1" ht="23.5" customHeight="1" spans="1:8">
      <c r="A2" s="9" t="s">
        <v>42</v>
      </c>
      <c r="B2" s="9" t="s">
        <v>43</v>
      </c>
      <c r="C2" s="10" t="s">
        <v>3</v>
      </c>
      <c r="D2" s="9" t="s">
        <v>44</v>
      </c>
      <c r="E2" s="11" t="s">
        <v>45</v>
      </c>
      <c r="F2" s="12" t="s">
        <v>46</v>
      </c>
      <c r="G2" s="13" t="s">
        <v>47</v>
      </c>
      <c r="H2" s="14" t="s">
        <v>48</v>
      </c>
    </row>
    <row r="3" s="2" customFormat="1" ht="25" customHeight="1" spans="1:8">
      <c r="A3" s="15">
        <v>45994</v>
      </c>
      <c r="B3" s="16" t="s">
        <v>49</v>
      </c>
      <c r="C3" s="17" t="s">
        <v>50</v>
      </c>
      <c r="D3" s="18" t="s">
        <v>51</v>
      </c>
      <c r="E3" s="19" t="s">
        <v>52</v>
      </c>
      <c r="F3" s="17">
        <v>444</v>
      </c>
      <c r="G3" s="20">
        <v>0.5</v>
      </c>
      <c r="H3" s="17">
        <f>F3*G3</f>
        <v>222</v>
      </c>
    </row>
    <row r="4" s="2" customFormat="1" ht="25" customHeight="1" spans="1:8">
      <c r="A4" s="21"/>
      <c r="B4" s="21"/>
      <c r="C4" s="17"/>
      <c r="D4" s="18" t="s">
        <v>53</v>
      </c>
      <c r="E4" s="19" t="s">
        <v>54</v>
      </c>
      <c r="F4" s="17">
        <v>444</v>
      </c>
      <c r="G4" s="20">
        <v>0.18</v>
      </c>
      <c r="H4" s="17">
        <f t="shared" ref="H4:H35" si="0">F4*G4</f>
        <v>79.92</v>
      </c>
    </row>
    <row r="5" s="2" customFormat="1" ht="25" customHeight="1" spans="1:8">
      <c r="A5" s="22">
        <v>46006</v>
      </c>
      <c r="B5" s="23" t="s">
        <v>49</v>
      </c>
      <c r="C5" s="17" t="s">
        <v>55</v>
      </c>
      <c r="D5" s="24" t="s">
        <v>56</v>
      </c>
      <c r="E5" s="19" t="s">
        <v>57</v>
      </c>
      <c r="F5" s="17">
        <v>2100</v>
      </c>
      <c r="G5" s="25">
        <v>0.04</v>
      </c>
      <c r="H5" s="17">
        <f t="shared" si="0"/>
        <v>84</v>
      </c>
    </row>
    <row r="6" s="2" customFormat="1" ht="25" customHeight="1" spans="1:8">
      <c r="A6" s="22"/>
      <c r="B6" s="23"/>
      <c r="C6" s="17"/>
      <c r="D6" s="26"/>
      <c r="E6" s="19" t="s">
        <v>58</v>
      </c>
      <c r="F6" s="17">
        <v>300</v>
      </c>
      <c r="G6" s="25">
        <v>0.04</v>
      </c>
      <c r="H6" s="17">
        <f t="shared" si="0"/>
        <v>12</v>
      </c>
    </row>
    <row r="7" s="2" customFormat="1" ht="25" customHeight="1" spans="1:8">
      <c r="A7" s="22"/>
      <c r="B7" s="23"/>
      <c r="C7" s="17"/>
      <c r="D7" s="27"/>
      <c r="E7" s="19" t="s">
        <v>59</v>
      </c>
      <c r="F7" s="17">
        <v>70</v>
      </c>
      <c r="G7" s="20">
        <v>0.54</v>
      </c>
      <c r="H7" s="17">
        <f t="shared" si="0"/>
        <v>37.8</v>
      </c>
    </row>
    <row r="8" s="2" customFormat="1" ht="25" customHeight="1" spans="1:8">
      <c r="A8" s="28"/>
      <c r="B8" s="21"/>
      <c r="C8" s="17"/>
      <c r="D8" s="18" t="s">
        <v>60</v>
      </c>
      <c r="E8" s="19" t="s">
        <v>61</v>
      </c>
      <c r="F8" s="17">
        <v>1800</v>
      </c>
      <c r="G8" s="25">
        <v>0.04</v>
      </c>
      <c r="H8" s="17">
        <f t="shared" si="0"/>
        <v>72</v>
      </c>
    </row>
    <row r="9" s="2" customFormat="1" ht="25" customHeight="1" spans="1:8">
      <c r="A9" s="29">
        <v>46009</v>
      </c>
      <c r="B9" s="17" t="s">
        <v>49</v>
      </c>
      <c r="C9" s="17" t="s">
        <v>62</v>
      </c>
      <c r="D9" s="18" t="s">
        <v>63</v>
      </c>
      <c r="E9" s="19" t="s">
        <v>59</v>
      </c>
      <c r="F9" s="17">
        <v>160</v>
      </c>
      <c r="G9" s="20">
        <v>0.54</v>
      </c>
      <c r="H9" s="17">
        <f t="shared" si="0"/>
        <v>86.4</v>
      </c>
    </row>
    <row r="10" s="2" customFormat="1" ht="25" customHeight="1" spans="1:8">
      <c r="A10" s="15">
        <v>46014</v>
      </c>
      <c r="B10" s="16" t="s">
        <v>49</v>
      </c>
      <c r="C10" s="17" t="s">
        <v>64</v>
      </c>
      <c r="D10" s="18" t="s">
        <v>65</v>
      </c>
      <c r="E10" s="19" t="s">
        <v>66</v>
      </c>
      <c r="F10" s="17">
        <v>198</v>
      </c>
      <c r="G10" s="20">
        <v>0.5</v>
      </c>
      <c r="H10" s="17">
        <f t="shared" si="0"/>
        <v>99</v>
      </c>
    </row>
    <row r="11" s="2" customFormat="1" ht="25" customHeight="1" spans="1:8">
      <c r="A11" s="23"/>
      <c r="B11" s="23"/>
      <c r="C11" s="17"/>
      <c r="D11" s="18" t="s">
        <v>67</v>
      </c>
      <c r="E11" s="19" t="s">
        <v>52</v>
      </c>
      <c r="F11" s="17">
        <v>6</v>
      </c>
      <c r="G11" s="20">
        <v>0.5</v>
      </c>
      <c r="H11" s="17">
        <f t="shared" si="0"/>
        <v>3</v>
      </c>
    </row>
    <row r="12" s="2" customFormat="1" ht="25" customHeight="1" spans="1:8">
      <c r="A12" s="23"/>
      <c r="B12" s="23"/>
      <c r="C12" s="17"/>
      <c r="D12" s="18" t="s">
        <v>68</v>
      </c>
      <c r="E12" s="19" t="s">
        <v>54</v>
      </c>
      <c r="F12" s="17">
        <v>214</v>
      </c>
      <c r="G12" s="20">
        <v>0.18</v>
      </c>
      <c r="H12" s="17">
        <f t="shared" si="0"/>
        <v>38.52</v>
      </c>
    </row>
    <row r="13" s="2" customFormat="1" ht="25" customHeight="1" spans="1:8">
      <c r="A13" s="23"/>
      <c r="B13" s="23"/>
      <c r="C13" s="17"/>
      <c r="D13" s="18" t="s">
        <v>69</v>
      </c>
      <c r="E13" s="19" t="s">
        <v>66</v>
      </c>
      <c r="F13" s="17">
        <v>290</v>
      </c>
      <c r="G13" s="20">
        <v>0.5</v>
      </c>
      <c r="H13" s="17">
        <f t="shared" si="0"/>
        <v>145</v>
      </c>
    </row>
    <row r="14" s="2" customFormat="1" ht="25" customHeight="1" spans="1:8">
      <c r="A14" s="23"/>
      <c r="B14" s="23"/>
      <c r="C14" s="17"/>
      <c r="D14" s="18" t="s">
        <v>70</v>
      </c>
      <c r="E14" s="19" t="s">
        <v>52</v>
      </c>
      <c r="F14" s="17">
        <v>6</v>
      </c>
      <c r="G14" s="20">
        <v>0.5</v>
      </c>
      <c r="H14" s="17">
        <f t="shared" si="0"/>
        <v>3</v>
      </c>
    </row>
    <row r="15" s="2" customFormat="1" ht="25" customHeight="1" spans="1:8">
      <c r="A15" s="21"/>
      <c r="B15" s="21"/>
      <c r="C15" s="17"/>
      <c r="D15" s="18" t="s">
        <v>71</v>
      </c>
      <c r="E15" s="19" t="s">
        <v>54</v>
      </c>
      <c r="F15" s="17">
        <v>302</v>
      </c>
      <c r="G15" s="20">
        <v>0.18</v>
      </c>
      <c r="H15" s="17">
        <f t="shared" si="0"/>
        <v>54.36</v>
      </c>
    </row>
    <row r="16" s="3" customFormat="1" ht="25" customHeight="1" spans="1:8">
      <c r="A16" s="30">
        <v>46021</v>
      </c>
      <c r="B16" s="31" t="s">
        <v>49</v>
      </c>
      <c r="C16" s="32" t="s">
        <v>72</v>
      </c>
      <c r="D16" s="33" t="s">
        <v>73</v>
      </c>
      <c r="E16" s="34" t="s">
        <v>74</v>
      </c>
      <c r="F16" s="35">
        <v>12290</v>
      </c>
      <c r="G16" s="36">
        <v>0.13</v>
      </c>
      <c r="H16" s="17">
        <f t="shared" si="0"/>
        <v>1597.7</v>
      </c>
    </row>
    <row r="17" s="3" customFormat="1" ht="25" customHeight="1" spans="1:8">
      <c r="A17" s="31"/>
      <c r="B17" s="31"/>
      <c r="C17" s="31"/>
      <c r="D17" s="37"/>
      <c r="E17" s="34" t="s">
        <v>75</v>
      </c>
      <c r="F17" s="35">
        <v>11070</v>
      </c>
      <c r="G17" s="36">
        <v>0.91</v>
      </c>
      <c r="H17" s="17">
        <f t="shared" si="0"/>
        <v>10073.7</v>
      </c>
    </row>
    <row r="18" s="3" customFormat="1" ht="25" customHeight="1" spans="1:8">
      <c r="A18" s="31"/>
      <c r="B18" s="31"/>
      <c r="C18" s="31"/>
      <c r="D18" s="37"/>
      <c r="E18" s="34" t="s">
        <v>76</v>
      </c>
      <c r="F18" s="38">
        <v>110.7</v>
      </c>
      <c r="G18" s="36">
        <v>0</v>
      </c>
      <c r="H18" s="17">
        <f t="shared" si="0"/>
        <v>0</v>
      </c>
    </row>
    <row r="19" s="3" customFormat="1" ht="25" customHeight="1" spans="1:8">
      <c r="A19" s="31"/>
      <c r="B19" s="31"/>
      <c r="C19" s="31"/>
      <c r="D19" s="37"/>
      <c r="E19" s="39" t="s">
        <v>77</v>
      </c>
      <c r="F19" s="32">
        <v>30</v>
      </c>
      <c r="G19" s="40">
        <v>0</v>
      </c>
      <c r="H19" s="17">
        <f t="shared" si="0"/>
        <v>0</v>
      </c>
    </row>
    <row r="20" s="3" customFormat="1" ht="25" customHeight="1" spans="1:8">
      <c r="A20" s="31"/>
      <c r="B20" s="31"/>
      <c r="C20" s="31"/>
      <c r="D20" s="37"/>
      <c r="E20" s="34" t="s">
        <v>78</v>
      </c>
      <c r="F20" s="35">
        <v>12290</v>
      </c>
      <c r="G20" s="36">
        <v>0.25</v>
      </c>
      <c r="H20" s="17">
        <f t="shared" si="0"/>
        <v>3072.5</v>
      </c>
    </row>
    <row r="21" s="3" customFormat="1" ht="25" customHeight="1" spans="1:8">
      <c r="A21" s="31"/>
      <c r="B21" s="31"/>
      <c r="C21" s="31"/>
      <c r="D21" s="37"/>
      <c r="E21" s="41" t="s">
        <v>79</v>
      </c>
      <c r="F21" s="35">
        <v>12290</v>
      </c>
      <c r="G21" s="42"/>
      <c r="H21" s="17">
        <f t="shared" si="0"/>
        <v>0</v>
      </c>
    </row>
    <row r="22" s="3" customFormat="1" ht="25" customHeight="1" spans="1:8">
      <c r="A22" s="31"/>
      <c r="B22" s="31"/>
      <c r="C22" s="31"/>
      <c r="D22" s="37"/>
      <c r="E22" s="34" t="s">
        <v>80</v>
      </c>
      <c r="F22" s="35">
        <v>12620</v>
      </c>
      <c r="G22" s="36">
        <v>0.173</v>
      </c>
      <c r="H22" s="17">
        <f t="shared" si="0"/>
        <v>2183.26</v>
      </c>
    </row>
    <row r="23" s="3" customFormat="1" ht="25" customHeight="1" spans="1:8">
      <c r="A23" s="31"/>
      <c r="B23" s="31"/>
      <c r="C23" s="31"/>
      <c r="D23" s="37"/>
      <c r="E23" s="43" t="s">
        <v>81</v>
      </c>
      <c r="F23" s="44">
        <v>20</v>
      </c>
      <c r="G23" s="45">
        <v>0</v>
      </c>
      <c r="H23" s="17">
        <f t="shared" si="0"/>
        <v>0</v>
      </c>
    </row>
    <row r="24" s="3" customFormat="1" ht="25" customHeight="1" spans="1:8">
      <c r="A24" s="31"/>
      <c r="B24" s="31"/>
      <c r="C24" s="31"/>
      <c r="D24" s="37"/>
      <c r="E24" s="43" t="s">
        <v>82</v>
      </c>
      <c r="F24" s="44">
        <v>61450</v>
      </c>
      <c r="G24" s="45">
        <v>0.04</v>
      </c>
      <c r="H24" s="17">
        <f t="shared" si="0"/>
        <v>2458</v>
      </c>
    </row>
    <row r="25" s="3" customFormat="1" ht="25" customHeight="1" spans="1:8">
      <c r="A25" s="44"/>
      <c r="B25" s="44"/>
      <c r="C25" s="44"/>
      <c r="D25" s="46"/>
      <c r="E25" s="34" t="s">
        <v>83</v>
      </c>
      <c r="F25" s="44">
        <v>12290</v>
      </c>
      <c r="G25" s="36">
        <v>0.05</v>
      </c>
      <c r="H25" s="17">
        <f t="shared" si="0"/>
        <v>614.5</v>
      </c>
    </row>
    <row r="26" s="3" customFormat="1" ht="25" customHeight="1" spans="1:8">
      <c r="A26" s="47">
        <v>46030</v>
      </c>
      <c r="B26" s="35" t="s">
        <v>49</v>
      </c>
      <c r="C26" s="35" t="s">
        <v>84</v>
      </c>
      <c r="D26" s="48" t="s">
        <v>85</v>
      </c>
      <c r="E26" s="34" t="s">
        <v>74</v>
      </c>
      <c r="F26" s="35">
        <v>2019</v>
      </c>
      <c r="G26" s="36">
        <v>0.13</v>
      </c>
      <c r="H26" s="17">
        <f t="shared" si="0"/>
        <v>262.47</v>
      </c>
    </row>
    <row r="27" s="3" customFormat="1" ht="25" customHeight="1" spans="1:8">
      <c r="A27" s="35"/>
      <c r="B27" s="35"/>
      <c r="C27" s="35"/>
      <c r="D27" s="48"/>
      <c r="E27" s="34" t="s">
        <v>75</v>
      </c>
      <c r="F27" s="35">
        <v>2040</v>
      </c>
      <c r="G27" s="36">
        <v>0.91</v>
      </c>
      <c r="H27" s="17">
        <f t="shared" si="0"/>
        <v>1856.4</v>
      </c>
    </row>
    <row r="28" s="3" customFormat="1" ht="25" customHeight="1" spans="1:8">
      <c r="A28" s="35"/>
      <c r="B28" s="35"/>
      <c r="C28" s="35"/>
      <c r="D28" s="48"/>
      <c r="E28" s="34" t="s">
        <v>76</v>
      </c>
      <c r="F28" s="38">
        <v>20.4</v>
      </c>
      <c r="G28" s="36">
        <v>0</v>
      </c>
      <c r="H28" s="17">
        <f t="shared" si="0"/>
        <v>0</v>
      </c>
    </row>
    <row r="29" s="3" customFormat="1" ht="25" customHeight="1" spans="1:8">
      <c r="A29" s="35"/>
      <c r="B29" s="35"/>
      <c r="C29" s="35"/>
      <c r="D29" s="48"/>
      <c r="E29" s="34" t="s">
        <v>78</v>
      </c>
      <c r="F29" s="35">
        <v>2019</v>
      </c>
      <c r="G29" s="36">
        <v>0.25</v>
      </c>
      <c r="H29" s="17">
        <f t="shared" si="0"/>
        <v>504.75</v>
      </c>
    </row>
    <row r="30" s="3" customFormat="1" ht="25" customHeight="1" spans="1:8">
      <c r="A30" s="35"/>
      <c r="B30" s="35"/>
      <c r="C30" s="35"/>
      <c r="D30" s="48"/>
      <c r="E30" s="34" t="s">
        <v>79</v>
      </c>
      <c r="F30" s="35">
        <v>2019</v>
      </c>
      <c r="G30" s="36"/>
      <c r="H30" s="17">
        <f t="shared" si="0"/>
        <v>0</v>
      </c>
    </row>
    <row r="31" s="3" customFormat="1" ht="25" customHeight="1" spans="1:8">
      <c r="A31" s="35"/>
      <c r="B31" s="35"/>
      <c r="C31" s="35"/>
      <c r="D31" s="48"/>
      <c r="E31" s="34" t="s">
        <v>80</v>
      </c>
      <c r="F31" s="35">
        <v>2019</v>
      </c>
      <c r="G31" s="36">
        <v>0.173</v>
      </c>
      <c r="H31" s="17">
        <f t="shared" si="0"/>
        <v>349.287</v>
      </c>
    </row>
    <row r="32" s="3" customFormat="1" ht="25" customHeight="1" spans="1:8">
      <c r="A32" s="35"/>
      <c r="B32" s="35"/>
      <c r="C32" s="35"/>
      <c r="D32" s="48"/>
      <c r="E32" s="34" t="s">
        <v>82</v>
      </c>
      <c r="F32" s="35">
        <v>10095</v>
      </c>
      <c r="G32" s="36">
        <v>0.04</v>
      </c>
      <c r="H32" s="17">
        <f t="shared" si="0"/>
        <v>403.8</v>
      </c>
    </row>
    <row r="33" s="3" customFormat="1" ht="25" customHeight="1" spans="1:8">
      <c r="A33" s="35"/>
      <c r="B33" s="35"/>
      <c r="C33" s="35"/>
      <c r="D33" s="48"/>
      <c r="E33" s="34" t="s">
        <v>83</v>
      </c>
      <c r="F33" s="35">
        <v>2019</v>
      </c>
      <c r="G33" s="36">
        <v>0.05</v>
      </c>
      <c r="H33" s="17">
        <f t="shared" si="0"/>
        <v>100.95</v>
      </c>
    </row>
    <row r="34" s="3" customFormat="1" ht="25" customHeight="1" spans="1:8">
      <c r="A34" s="47">
        <v>46036</v>
      </c>
      <c r="B34" s="35" t="s">
        <v>49</v>
      </c>
      <c r="C34" s="35" t="s">
        <v>86</v>
      </c>
      <c r="D34" s="48" t="s">
        <v>87</v>
      </c>
      <c r="E34" s="34" t="s">
        <v>74</v>
      </c>
      <c r="F34" s="35">
        <v>3148</v>
      </c>
      <c r="G34" s="36">
        <v>0.13</v>
      </c>
      <c r="H34" s="17">
        <f t="shared" si="0"/>
        <v>409.24</v>
      </c>
    </row>
    <row r="35" s="3" customFormat="1" ht="25" customHeight="1" spans="1:8">
      <c r="A35" s="35"/>
      <c r="B35" s="35"/>
      <c r="C35" s="35"/>
      <c r="D35" s="48"/>
      <c r="E35" s="34" t="s">
        <v>88</v>
      </c>
      <c r="F35" s="35">
        <v>3167</v>
      </c>
      <c r="G35" s="36">
        <v>0.79</v>
      </c>
      <c r="H35" s="17">
        <f t="shared" si="0"/>
        <v>2501.93</v>
      </c>
    </row>
    <row r="36" s="3" customFormat="1" ht="25" customHeight="1" spans="1:8">
      <c r="A36" s="35"/>
      <c r="B36" s="35"/>
      <c r="C36" s="35"/>
      <c r="D36" s="48"/>
      <c r="E36" s="34" t="s">
        <v>89</v>
      </c>
      <c r="F36" s="38">
        <v>31.67</v>
      </c>
      <c r="G36" s="36">
        <v>0</v>
      </c>
      <c r="H36" s="17">
        <f t="shared" ref="H36:H53" si="1">F36*G36</f>
        <v>0</v>
      </c>
    </row>
    <row r="37" s="3" customFormat="1" ht="25" customHeight="1" spans="1:8">
      <c r="A37" s="35"/>
      <c r="B37" s="35"/>
      <c r="C37" s="35"/>
      <c r="D37" s="48"/>
      <c r="E37" s="34" t="s">
        <v>90</v>
      </c>
      <c r="F37" s="35">
        <v>10</v>
      </c>
      <c r="G37" s="36">
        <v>0</v>
      </c>
      <c r="H37" s="17">
        <f t="shared" si="1"/>
        <v>0</v>
      </c>
    </row>
    <row r="38" s="3" customFormat="1" ht="25" customHeight="1" spans="1:8">
      <c r="A38" s="35"/>
      <c r="B38" s="35"/>
      <c r="C38" s="35"/>
      <c r="D38" s="48"/>
      <c r="E38" s="34" t="s">
        <v>78</v>
      </c>
      <c r="F38" s="35">
        <v>3148</v>
      </c>
      <c r="G38" s="36">
        <v>0.25</v>
      </c>
      <c r="H38" s="17">
        <f t="shared" si="1"/>
        <v>787</v>
      </c>
    </row>
    <row r="39" s="3" customFormat="1" ht="25" customHeight="1" spans="1:8">
      <c r="A39" s="35"/>
      <c r="B39" s="35"/>
      <c r="C39" s="35"/>
      <c r="D39" s="48"/>
      <c r="E39" s="34" t="s">
        <v>79</v>
      </c>
      <c r="F39" s="35">
        <v>3148</v>
      </c>
      <c r="G39" s="36"/>
      <c r="H39" s="17">
        <f t="shared" si="1"/>
        <v>0</v>
      </c>
    </row>
    <row r="40" s="3" customFormat="1" ht="25" customHeight="1" spans="1:8">
      <c r="A40" s="35"/>
      <c r="B40" s="35"/>
      <c r="C40" s="35"/>
      <c r="D40" s="48"/>
      <c r="E40" s="34" t="s">
        <v>80</v>
      </c>
      <c r="F40" s="35">
        <v>3167</v>
      </c>
      <c r="G40" s="36">
        <v>0.173</v>
      </c>
      <c r="H40" s="17">
        <f t="shared" si="1"/>
        <v>547.891</v>
      </c>
    </row>
    <row r="41" s="3" customFormat="1" ht="25" customHeight="1" spans="1:8">
      <c r="A41" s="35"/>
      <c r="B41" s="35"/>
      <c r="C41" s="35"/>
      <c r="D41" s="48"/>
      <c r="E41" s="34" t="s">
        <v>82</v>
      </c>
      <c r="F41" s="35">
        <v>15740</v>
      </c>
      <c r="G41" s="36">
        <v>0.04</v>
      </c>
      <c r="H41" s="17">
        <f t="shared" si="1"/>
        <v>629.6</v>
      </c>
    </row>
    <row r="42" s="3" customFormat="1" ht="25" customHeight="1" spans="1:8">
      <c r="A42" s="35"/>
      <c r="B42" s="35"/>
      <c r="C42" s="35"/>
      <c r="D42" s="48"/>
      <c r="E42" s="34" t="s">
        <v>83</v>
      </c>
      <c r="F42" s="35">
        <v>3148</v>
      </c>
      <c r="G42" s="36">
        <v>0.05</v>
      </c>
      <c r="H42" s="17">
        <f t="shared" si="1"/>
        <v>157.4</v>
      </c>
    </row>
    <row r="43" s="3" customFormat="1" ht="25" customHeight="1" spans="1:8">
      <c r="A43" s="47">
        <v>46038</v>
      </c>
      <c r="B43" s="35" t="s">
        <v>49</v>
      </c>
      <c r="C43" s="35" t="s">
        <v>91</v>
      </c>
      <c r="D43" s="48" t="s">
        <v>92</v>
      </c>
      <c r="E43" s="34" t="s">
        <v>74</v>
      </c>
      <c r="F43" s="35">
        <v>730</v>
      </c>
      <c r="G43" s="36">
        <v>0.13</v>
      </c>
      <c r="H43" s="17">
        <f t="shared" si="1"/>
        <v>94.9</v>
      </c>
    </row>
    <row r="44" s="3" customFormat="1" ht="25" customHeight="1" spans="1:8">
      <c r="A44" s="35"/>
      <c r="B44" s="35"/>
      <c r="C44" s="35"/>
      <c r="D44" s="48"/>
      <c r="E44" s="34" t="s">
        <v>88</v>
      </c>
      <c r="F44" s="35">
        <v>730</v>
      </c>
      <c r="G44" s="36">
        <v>0.79</v>
      </c>
      <c r="H44" s="17">
        <f t="shared" si="1"/>
        <v>576.7</v>
      </c>
    </row>
    <row r="45" s="3" customFormat="1" ht="25" customHeight="1" spans="1:8">
      <c r="A45" s="35"/>
      <c r="B45" s="35"/>
      <c r="C45" s="35"/>
      <c r="D45" s="48"/>
      <c r="E45" s="34" t="s">
        <v>89</v>
      </c>
      <c r="F45" s="38">
        <v>7.3</v>
      </c>
      <c r="G45" s="36">
        <v>0</v>
      </c>
      <c r="H45" s="17">
        <f t="shared" si="1"/>
        <v>0</v>
      </c>
    </row>
    <row r="46" s="3" customFormat="1" ht="25" customHeight="1" spans="1:8">
      <c r="A46" s="35"/>
      <c r="B46" s="35"/>
      <c r="C46" s="35"/>
      <c r="D46" s="48"/>
      <c r="E46" s="34" t="s">
        <v>90</v>
      </c>
      <c r="F46" s="35">
        <v>10</v>
      </c>
      <c r="G46" s="36">
        <v>0</v>
      </c>
      <c r="H46" s="17">
        <f t="shared" si="1"/>
        <v>0</v>
      </c>
    </row>
    <row r="47" s="3" customFormat="1" ht="25" customHeight="1" spans="1:8">
      <c r="A47" s="35"/>
      <c r="B47" s="35"/>
      <c r="C47" s="35"/>
      <c r="D47" s="48"/>
      <c r="E47" s="34" t="s">
        <v>78</v>
      </c>
      <c r="F47" s="35">
        <v>730</v>
      </c>
      <c r="G47" s="36">
        <v>0.25</v>
      </c>
      <c r="H47" s="17">
        <f t="shared" si="1"/>
        <v>182.5</v>
      </c>
    </row>
    <row r="48" s="3" customFormat="1" ht="25" customHeight="1" spans="1:8">
      <c r="A48" s="35"/>
      <c r="B48" s="35"/>
      <c r="C48" s="35"/>
      <c r="D48" s="48"/>
      <c r="E48" s="34" t="s">
        <v>79</v>
      </c>
      <c r="F48" s="35">
        <v>730</v>
      </c>
      <c r="G48" s="36"/>
      <c r="H48" s="17">
        <f t="shared" si="1"/>
        <v>0</v>
      </c>
    </row>
    <row r="49" s="3" customFormat="1" ht="25" customHeight="1" spans="1:8">
      <c r="A49" s="35"/>
      <c r="B49" s="35"/>
      <c r="C49" s="35"/>
      <c r="D49" s="48"/>
      <c r="E49" s="34" t="s">
        <v>80</v>
      </c>
      <c r="F49" s="35">
        <v>730</v>
      </c>
      <c r="G49" s="36">
        <v>0.173</v>
      </c>
      <c r="H49" s="17">
        <f t="shared" si="1"/>
        <v>126.29</v>
      </c>
    </row>
    <row r="50" s="3" customFormat="1" ht="25" customHeight="1" spans="1:8">
      <c r="A50" s="35"/>
      <c r="B50" s="35"/>
      <c r="C50" s="35"/>
      <c r="D50" s="48"/>
      <c r="E50" s="34" t="s">
        <v>82</v>
      </c>
      <c r="F50" s="35">
        <v>3650</v>
      </c>
      <c r="G50" s="36">
        <v>0.04</v>
      </c>
      <c r="H50" s="17">
        <f t="shared" si="1"/>
        <v>146</v>
      </c>
    </row>
    <row r="51" s="3" customFormat="1" ht="25" customHeight="1" spans="1:8">
      <c r="A51" s="35"/>
      <c r="B51" s="35"/>
      <c r="C51" s="35"/>
      <c r="D51" s="48"/>
      <c r="E51" s="34" t="s">
        <v>83</v>
      </c>
      <c r="F51" s="35">
        <v>730</v>
      </c>
      <c r="G51" s="36">
        <v>0.05</v>
      </c>
      <c r="H51" s="17">
        <f t="shared" si="1"/>
        <v>36.5</v>
      </c>
    </row>
    <row r="52" s="4" customFormat="1" ht="39" customHeight="1" spans="1:8">
      <c r="A52" s="49">
        <v>46042</v>
      </c>
      <c r="B52" s="49" t="s">
        <v>49</v>
      </c>
      <c r="C52" s="50" t="s">
        <v>93</v>
      </c>
      <c r="D52" s="50" t="s">
        <v>94</v>
      </c>
      <c r="E52" s="51" t="s">
        <v>95</v>
      </c>
      <c r="F52" s="50">
        <v>3200</v>
      </c>
      <c r="G52" s="52">
        <v>0.19</v>
      </c>
      <c r="H52" s="17">
        <f t="shared" si="1"/>
        <v>608</v>
      </c>
    </row>
    <row r="53" s="4" customFormat="1" ht="39" customHeight="1" spans="1:8">
      <c r="A53" s="49"/>
      <c r="B53" s="49"/>
      <c r="C53" s="50"/>
      <c r="D53" s="50" t="s">
        <v>96</v>
      </c>
      <c r="E53" s="51" t="s">
        <v>95</v>
      </c>
      <c r="F53" s="50">
        <v>740</v>
      </c>
      <c r="G53" s="52">
        <v>0.19</v>
      </c>
      <c r="H53" s="17">
        <f t="shared" si="1"/>
        <v>140.6</v>
      </c>
    </row>
    <row r="54" s="4" customFormat="1" ht="39" customHeight="1" spans="1:8">
      <c r="A54" s="49"/>
      <c r="B54" s="49"/>
      <c r="C54" s="50"/>
      <c r="D54" s="50"/>
      <c r="E54" s="51"/>
      <c r="F54" s="50"/>
      <c r="G54" s="52" t="s">
        <v>97</v>
      </c>
      <c r="H54" s="52">
        <v>66</v>
      </c>
    </row>
    <row r="55" s="4" customFormat="1" ht="39" customHeight="1" spans="1:8">
      <c r="A55" s="53"/>
      <c r="B55" s="53"/>
      <c r="C55" s="53"/>
      <c r="D55" s="53"/>
      <c r="E55" s="54"/>
      <c r="F55" s="55" t="s">
        <v>40</v>
      </c>
      <c r="G55" s="55"/>
      <c r="H55" s="56">
        <f>SUM(H3:H54)</f>
        <v>31424.868</v>
      </c>
    </row>
  </sheetData>
  <autoFilter xmlns:etc="http://www.wps.cn/officeDocument/2017/etCustomData" ref="A2:H55" etc:filterBottomFollowUsedRange="0">
    <extLst/>
  </autoFilter>
  <mergeCells count="38">
    <mergeCell ref="A1:H1"/>
    <mergeCell ref="A55:E55"/>
    <mergeCell ref="F55:G55"/>
    <mergeCell ref="A3:A4"/>
    <mergeCell ref="A5:A8"/>
    <mergeCell ref="A10:A15"/>
    <mergeCell ref="A16:A25"/>
    <mergeCell ref="A26:A33"/>
    <mergeCell ref="A34:A42"/>
    <mergeCell ref="A43:A51"/>
    <mergeCell ref="A52:A54"/>
    <mergeCell ref="B3:B4"/>
    <mergeCell ref="B5:B8"/>
    <mergeCell ref="B10:B15"/>
    <mergeCell ref="B16:B25"/>
    <mergeCell ref="B26:B33"/>
    <mergeCell ref="B34:B42"/>
    <mergeCell ref="B43:B51"/>
    <mergeCell ref="B52:B54"/>
    <mergeCell ref="C3:C4"/>
    <mergeCell ref="C5:C8"/>
    <mergeCell ref="C10:C15"/>
    <mergeCell ref="C16:C25"/>
    <mergeCell ref="C26:C33"/>
    <mergeCell ref="C34:C42"/>
    <mergeCell ref="C43:C51"/>
    <mergeCell ref="C52:C54"/>
    <mergeCell ref="D5:D7"/>
    <mergeCell ref="D16:D25"/>
    <mergeCell ref="D26:D33"/>
    <mergeCell ref="D34:D42"/>
    <mergeCell ref="D43:D51"/>
    <mergeCell ref="D53:D54"/>
    <mergeCell ref="E53:E54"/>
    <mergeCell ref="G20:G21"/>
    <mergeCell ref="G29:G30"/>
    <mergeCell ref="G38:G39"/>
    <mergeCell ref="G47:G4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2026-01-26T03:18:17Z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C7F03B6801CC4B4CA2F49AB986652CB6_13</vt:lpwstr>
  </property>
  <property fmtid="{D5CDD505-2E9C-101B-9397-08002B2CF9AE}" pid="4" name="CalculationRule">
    <vt:i4>0</vt:i4>
  </property>
</Properties>
</file>