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1" sheetId="26" r:id="rId1"/>
  </sheets>
  <definedNames>
    <definedName name="_xlnm._FilterDatabase" localSheetId="0" hidden="1">'1'!$A$1:$I$109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<sst xmlns="http://schemas.openxmlformats.org/spreadsheetml/2006/main" count="182" uniqueCount="98">
  <si>
    <t>对账单-Recall</t>
  </si>
  <si>
    <t>下单时间</t>
  </si>
  <si>
    <t>客户联系人</t>
  </si>
  <si>
    <t>睿颢合同号</t>
  </si>
  <si>
    <t>款号</t>
  </si>
  <si>
    <t>品名</t>
  </si>
  <si>
    <t>数量(片）</t>
  </si>
  <si>
    <t>单价</t>
  </si>
  <si>
    <t>金额(RMB)</t>
  </si>
  <si>
    <t>姚宇峰</t>
  </si>
  <si>
    <t>RCJL0298</t>
  </si>
  <si>
    <t>2582-375-425MINI上装 CHINA  RFID 主单 S2026</t>
  </si>
  <si>
    <t>WPZCALL003 织加印主标 55*10mm</t>
  </si>
  <si>
    <t>老系统</t>
  </si>
  <si>
    <t>价格牌 HPZKALL003（55*95mm) RFID</t>
  </si>
  <si>
    <t>吊粒MRZKALL008（250mm）</t>
  </si>
  <si>
    <t>洗标 CLZCALL027 (60*25mm) 白色胶带(5张)</t>
  </si>
  <si>
    <t>防火标PLZKSPC001（23*40mm）白色缎带</t>
  </si>
  <si>
    <t>RCJL0299</t>
  </si>
  <si>
    <t>2582-374-425MINI下装 CHINA  RFID 主单 S2026</t>
  </si>
  <si>
    <t>RCJL0301</t>
  </si>
  <si>
    <t>2582-393-621MINI上装 CHINA  RFID 主单 S2026</t>
  </si>
  <si>
    <t>RCJL0302</t>
  </si>
  <si>
    <t>2582-373-645MINI上装 CHINA  RFID 主单 S2026</t>
  </si>
  <si>
    <t>RCJL0303</t>
  </si>
  <si>
    <t>2582-350-645MINI下装 CHINA  RFID 主单 S2026</t>
  </si>
  <si>
    <t>RCJL0304</t>
  </si>
  <si>
    <t>2582-349-621MINI下装 CHINA  RFID 主单 S2026</t>
  </si>
  <si>
    <t>RCJL202601</t>
  </si>
  <si>
    <t>2582-393-712-2箱贴</t>
  </si>
  <si>
    <t>一式两份覆亚膜</t>
  </si>
  <si>
    <t>2582-431箱贴</t>
  </si>
  <si>
    <t>2582-432箱贴</t>
  </si>
  <si>
    <t>2582-433箱贴</t>
  </si>
  <si>
    <t>2582-435箱贴</t>
  </si>
  <si>
    <t>RCJL202602</t>
  </si>
  <si>
    <t>2582-347-621MINI帽子 CHINA  RFID 主单 S2026</t>
  </si>
  <si>
    <t>主标 WPZCALL003（55*10mm）织+印</t>
  </si>
  <si>
    <r>
      <rPr>
        <sz val="11"/>
        <color rgb="FF000000"/>
        <rFont val="微软雅黑"/>
        <charset val="134"/>
      </rPr>
      <t>价格牌 HPZCALL005（55*80mm）RFID</t>
    </r>
    <r>
      <rPr>
        <b/>
        <sz val="11"/>
        <color rgb="FF000000"/>
        <rFont val="微软雅黑"/>
        <charset val="134"/>
      </rPr>
      <t>（清孔）</t>
    </r>
  </si>
  <si>
    <t>挂钩 MRZCALL016 （22*30mm)</t>
  </si>
  <si>
    <t xml:space="preserve">洗标 CLZCALL027 (60*25mm) 白色胶带(5张) </t>
  </si>
  <si>
    <t>RCJL202603</t>
  </si>
  <si>
    <t>2582-芯片洗标</t>
  </si>
  <si>
    <t>洗标 CLZCALL018 (60*25mm) RFID页</t>
  </si>
  <si>
    <t>新系统</t>
  </si>
  <si>
    <t>RCJL202604</t>
  </si>
  <si>
    <t>2582-384箱贴 ZRSKR24008</t>
  </si>
  <si>
    <t>2582-380箱贴 ZRSKR24008</t>
  </si>
  <si>
    <t>2582-419箱贴 ZRSKR24008</t>
  </si>
  <si>
    <t>2582-418箱贴 ZRSKR24008</t>
  </si>
  <si>
    <t>2582-385箱贴 ZRSKR24008</t>
  </si>
  <si>
    <t>RCJL202605</t>
  </si>
  <si>
    <t>2582-384-2箱贴 ZRSKR24008</t>
  </si>
  <si>
    <t>2582-380-2箱贴 ZRSKR24008</t>
  </si>
  <si>
    <t>2582-385-2箱贴 ZRSKR24008</t>
  </si>
  <si>
    <t>RCJL202606</t>
  </si>
  <si>
    <t>2582-613-670女大童上装 CHINA  RFID南美单S2026</t>
  </si>
  <si>
    <t>主标 WPZCALL006（16*35mm）织+印</t>
  </si>
  <si>
    <t>WLZCALL023  RFID白色织标  65*20mm</t>
  </si>
  <si>
    <r>
      <rPr>
        <sz val="11"/>
        <color theme="1"/>
        <rFont val="微软雅黑"/>
        <charset val="134"/>
      </rPr>
      <t xml:space="preserve">价格牌 HPZKALL003（55*95mm) RFID </t>
    </r>
    <r>
      <rPr>
        <b/>
        <sz val="11"/>
        <color theme="1"/>
        <rFont val="微软雅黑"/>
        <charset val="134"/>
      </rPr>
      <t>清孔</t>
    </r>
  </si>
  <si>
    <t>吊粒 MRZKALL007 280mm</t>
  </si>
  <si>
    <t>洗标 CLZCALL029 (60*25mm) 白色缎带(5张)</t>
  </si>
  <si>
    <t>RCJL202607</t>
  </si>
  <si>
    <t>2582-393-621MINI上装 CHINA  RFID 南美单 S2026</t>
  </si>
  <si>
    <t>洗标 CLZCALL027 (60*25mm) 白色胶带(6张)</t>
  </si>
  <si>
    <t>RCJL202608</t>
  </si>
  <si>
    <t>2582-349-621MINI下装 CHINA  RFID 南美单 S2026</t>
  </si>
  <si>
    <t>RCJL202609</t>
  </si>
  <si>
    <t>2582-347-621MINI帽子 CHINA  RFID 南美单 S2026</t>
  </si>
  <si>
    <t xml:space="preserve">洗标 CLZCALL027 (60*25mm) 白色胶带(6张) </t>
  </si>
  <si>
    <t>RCJL202610</t>
  </si>
  <si>
    <t>2582-619-712 MINI毯子  CHINA  S2026 RIFD 南美单</t>
  </si>
  <si>
    <r>
      <rPr>
        <sz val="10"/>
        <color rgb="FF000000"/>
        <rFont val="微软雅黑"/>
        <charset val="134"/>
      </rPr>
      <t>价格牌 HPZCALL005（55*80mm）RFID</t>
    </r>
    <r>
      <rPr>
        <b/>
        <sz val="10"/>
        <color rgb="FF000000"/>
        <rFont val="微软雅黑"/>
        <charset val="134"/>
      </rPr>
      <t>（清孔）</t>
    </r>
  </si>
  <si>
    <t>洗标 CLZCALL027 (60*25mm) 白色胶带 5页</t>
  </si>
  <si>
    <t>RCJL202611</t>
  </si>
  <si>
    <t>2582-619箱贴 ZRSKR24008</t>
  </si>
  <si>
    <t>2582-390箱贴 ZRSKR24008</t>
  </si>
  <si>
    <t>2582-391箱贴 ZRSKR24008</t>
  </si>
  <si>
    <t>2582-392箱贴 ZRSKR24008</t>
  </si>
  <si>
    <t>2582-389箱贴 ZRSKR24008</t>
  </si>
  <si>
    <t>2582-388箱贴 ZRSKR24008</t>
  </si>
  <si>
    <t>RCJL202612</t>
  </si>
  <si>
    <t>2582-393箱贴 ZRSKR24008</t>
  </si>
  <si>
    <t>2582-396箱贴 ZRSKR24008</t>
  </si>
  <si>
    <t>2582-407箱贴 ZRSKR24008</t>
  </si>
  <si>
    <t>2582-408箱贴 ZRSKR24008</t>
  </si>
  <si>
    <t>2582-415箱贴 ZRSKR24008</t>
  </si>
  <si>
    <t>2582-431箱贴 ZRSKR24008</t>
  </si>
  <si>
    <t>2582-432箱贴 ZRSKR24008</t>
  </si>
  <si>
    <t>2582-433箱贴 ZRSKR24008</t>
  </si>
  <si>
    <t>2582-435箱贴 ZRSKR24008</t>
  </si>
  <si>
    <t>2582-613箱贴 ZRSKR24008</t>
  </si>
  <si>
    <t>RCJL202613</t>
  </si>
  <si>
    <t>RCJL202614</t>
  </si>
  <si>
    <t>2582-613-670女大童上装 CHINA  RFID主单S2026 补单</t>
  </si>
  <si>
    <t>RCJL202615</t>
  </si>
  <si>
    <t>2582-347-621MINI帽子 CHINA  RFID 主单 S2026 补主标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</si>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</sst>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00_ "/>
  </numFmts>
  <fonts count="32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4"/>
      <color theme="1"/>
      <name val="微软雅黑"/>
      <charset val="134"/>
    </font>
    <font>
      <sz val="12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1"/>
      <color rgb="FF000000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color rgb="FF000000"/>
      <name val="微软雅黑"/>
      <charset val="134"/>
    </font>
    <font>
      <b/>
      <sz val="11"/>
      <color rgb="FF000000"/>
      <name val="微软雅黑"/>
      <charset val="134"/>
    </font>
    <font>
      <b/>
      <sz val="11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14" fontId="5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179" fontId="6" fillId="2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BFBFBF"/>
      <color rgb="00FFFFFF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0"/>
  <sheetViews>
    <sheetView tabSelected="1" zoomScale="90" zoomScaleNormal="90" workbookViewId="0">
      <pane ySplit="2" topLeftCell="A27" activePane="bottomLeft" state="frozen"/>
      <selection/>
      <selection pane="bottomLeft" activeCell="L59" sqref="L59"/>
    </sheetView>
  </sheetViews>
  <sheetFormatPr defaultColWidth="8.88181818181818" defaultRowHeight="14.5"/>
  <cols>
    <col min="1" max="1" width="13.0818181818182" style="1" customWidth="1"/>
    <col min="2" max="2" width="11.0909090909091" style="1" customWidth="1"/>
    <col min="3" max="3" width="14.4727272727273" style="1" customWidth="1"/>
    <col min="4" max="4" width="27" style="1" customWidth="1"/>
    <col min="5" max="5" width="61.9181818181818" style="1" customWidth="1"/>
    <col min="6" max="6" width="11.4272727272727" style="1" customWidth="1"/>
    <col min="7" max="7" width="11.2272727272727" style="1" customWidth="1"/>
    <col min="8" max="8" width="19.9909090909091" style="1" customWidth="1"/>
    <col min="9" max="16384" width="8.88181818181818" style="1"/>
  </cols>
  <sheetData>
    <row r="1" s="1" customFormat="1" ht="35" customHeight="1" spans="1:9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6" customHeight="1" spans="1:9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  <c r="G2" s="6" t="s">
        <v>7</v>
      </c>
      <c r="H2" s="7" t="s">
        <v>8</v>
      </c>
      <c r="I2" s="8"/>
    </row>
    <row r="3" ht="16.5" spans="1:9">
      <c r="A3" s="9">
        <v>46003</v>
      </c>
      <c r="B3" s="10" t="s">
        <v>9</v>
      </c>
      <c r="C3" s="10" t="s">
        <v>10</v>
      </c>
      <c r="D3" s="11" t="s">
        <v>11</v>
      </c>
      <c r="E3" s="12" t="s">
        <v>12</v>
      </c>
      <c r="F3" s="13">
        <v>5773</v>
      </c>
      <c r="G3" s="13">
        <v>0.2</v>
      </c>
      <c r="H3" s="14">
        <f>F3*G3</f>
        <v>1154.6</v>
      </c>
      <c r="I3" s="8" t="s">
        <v>13</v>
      </c>
    </row>
    <row r="4" ht="16.5" spans="1:9">
      <c r="A4" s="13"/>
      <c r="B4" s="10"/>
      <c r="C4" s="10"/>
      <c r="D4" s="11"/>
      <c r="E4" s="12" t="s">
        <v>14</v>
      </c>
      <c r="F4" s="13">
        <v>5773</v>
      </c>
      <c r="G4" s="13">
        <v>0.24</v>
      </c>
      <c r="H4" s="14">
        <f>F4*G4</f>
        <v>1385.52</v>
      </c>
      <c r="I4" s="8"/>
    </row>
    <row r="5" ht="16.5" spans="1:9">
      <c r="A5" s="13"/>
      <c r="B5" s="10"/>
      <c r="C5" s="10"/>
      <c r="D5" s="11"/>
      <c r="E5" s="12" t="s">
        <v>15</v>
      </c>
      <c r="F5" s="13">
        <v>5773</v>
      </c>
      <c r="G5" s="13">
        <v>0.155</v>
      </c>
      <c r="H5" s="14">
        <f>F5*G5</f>
        <v>894.815</v>
      </c>
      <c r="I5" s="8"/>
    </row>
    <row r="6" ht="16.5" spans="1:9">
      <c r="A6" s="13"/>
      <c r="B6" s="10"/>
      <c r="C6" s="10"/>
      <c r="D6" s="11"/>
      <c r="E6" s="12" t="s">
        <v>16</v>
      </c>
      <c r="F6" s="13">
        <f>5773*5</f>
        <v>28865</v>
      </c>
      <c r="G6" s="13">
        <v>0.028</v>
      </c>
      <c r="H6" s="14">
        <f>F6*G6</f>
        <v>808.22</v>
      </c>
      <c r="I6" s="8"/>
    </row>
    <row r="7" ht="16.5" spans="1:9">
      <c r="A7" s="13"/>
      <c r="B7" s="10"/>
      <c r="C7" s="10"/>
      <c r="D7" s="11"/>
      <c r="E7" s="15" t="s">
        <v>17</v>
      </c>
      <c r="F7" s="13">
        <v>5773</v>
      </c>
      <c r="G7" s="13">
        <v>0.05</v>
      </c>
      <c r="H7" s="14">
        <f>F7*G7</f>
        <v>288.65</v>
      </c>
      <c r="I7" s="8"/>
    </row>
    <row r="8" ht="16.5" spans="1:9">
      <c r="A8" s="9">
        <v>46003</v>
      </c>
      <c r="B8" s="10" t="s">
        <v>9</v>
      </c>
      <c r="C8" s="10" t="s">
        <v>18</v>
      </c>
      <c r="D8" s="11" t="s">
        <v>19</v>
      </c>
      <c r="E8" s="12" t="s">
        <v>12</v>
      </c>
      <c r="F8" s="13">
        <v>5772</v>
      </c>
      <c r="G8" s="13">
        <v>0.2</v>
      </c>
      <c r="H8" s="14">
        <f>G8*F8</f>
        <v>1154.4</v>
      </c>
      <c r="I8" s="8"/>
    </row>
    <row r="9" ht="16.5" spans="1:9">
      <c r="A9" s="13"/>
      <c r="B9" s="10"/>
      <c r="C9" s="10"/>
      <c r="D9" s="11"/>
      <c r="E9" s="12" t="s">
        <v>14</v>
      </c>
      <c r="F9" s="13">
        <v>5772</v>
      </c>
      <c r="G9" s="13">
        <v>0.24</v>
      </c>
      <c r="H9" s="14">
        <f>G9*F9</f>
        <v>1385.28</v>
      </c>
      <c r="I9" s="8"/>
    </row>
    <row r="10" ht="16.5" spans="1:9">
      <c r="A10" s="13"/>
      <c r="B10" s="10"/>
      <c r="C10" s="10"/>
      <c r="D10" s="11"/>
      <c r="E10" s="12" t="s">
        <v>15</v>
      </c>
      <c r="F10" s="13">
        <v>5772</v>
      </c>
      <c r="G10" s="13">
        <v>0.155</v>
      </c>
      <c r="H10" s="14">
        <f>G10*F10</f>
        <v>894.66</v>
      </c>
      <c r="I10" s="8"/>
    </row>
    <row r="11" ht="16.5" spans="1:9">
      <c r="A11" s="13"/>
      <c r="B11" s="10"/>
      <c r="C11" s="10"/>
      <c r="D11" s="11"/>
      <c r="E11" s="12" t="s">
        <v>16</v>
      </c>
      <c r="F11" s="13">
        <f>5772*5</f>
        <v>28860</v>
      </c>
      <c r="G11" s="13">
        <v>0.028</v>
      </c>
      <c r="H11" s="14">
        <f>F11*G11</f>
        <v>808.08</v>
      </c>
      <c r="I11" s="8"/>
    </row>
    <row r="12" ht="16.5" spans="1:9">
      <c r="A12" s="13"/>
      <c r="B12" s="10"/>
      <c r="C12" s="10"/>
      <c r="D12" s="11"/>
      <c r="E12" s="15" t="s">
        <v>17</v>
      </c>
      <c r="F12" s="13">
        <v>5772</v>
      </c>
      <c r="G12" s="13">
        <v>0.05</v>
      </c>
      <c r="H12" s="14">
        <f>F12*G12</f>
        <v>288.6</v>
      </c>
      <c r="I12" s="8"/>
    </row>
    <row r="13" spans="1:9">
      <c r="A13" s="9">
        <v>46008</v>
      </c>
      <c r="B13" s="10" t="s">
        <v>9</v>
      </c>
      <c r="C13" s="10" t="s">
        <v>20</v>
      </c>
      <c r="D13" s="11" t="s">
        <v>21</v>
      </c>
      <c r="E13" s="12" t="s">
        <v>12</v>
      </c>
      <c r="F13" s="13">
        <v>4198</v>
      </c>
      <c r="G13" s="13">
        <v>0.2</v>
      </c>
      <c r="H13" s="13">
        <f>F13*G13</f>
        <v>839.6</v>
      </c>
      <c r="I13" s="8"/>
    </row>
    <row r="14" spans="1:9">
      <c r="A14" s="13"/>
      <c r="B14" s="10"/>
      <c r="C14" s="10"/>
      <c r="D14" s="11"/>
      <c r="E14" s="12" t="s">
        <v>14</v>
      </c>
      <c r="F14" s="13">
        <v>4198</v>
      </c>
      <c r="G14" s="13">
        <v>0.24</v>
      </c>
      <c r="H14" s="13">
        <f>F14*G14</f>
        <v>1007.52</v>
      </c>
      <c r="I14" s="8"/>
    </row>
    <row r="15" spans="1:9">
      <c r="A15" s="13"/>
      <c r="B15" s="10"/>
      <c r="C15" s="10"/>
      <c r="D15" s="11"/>
      <c r="E15" s="12" t="s">
        <v>15</v>
      </c>
      <c r="F15" s="13">
        <v>4198</v>
      </c>
      <c r="G15" s="13">
        <v>0.155</v>
      </c>
      <c r="H15" s="13">
        <f>F15*G15</f>
        <v>650.69</v>
      </c>
      <c r="I15" s="8"/>
    </row>
    <row r="16" spans="1:9">
      <c r="A16" s="13"/>
      <c r="B16" s="10"/>
      <c r="C16" s="10"/>
      <c r="D16" s="11"/>
      <c r="E16" s="12" t="s">
        <v>16</v>
      </c>
      <c r="F16" s="13">
        <f>4198*5</f>
        <v>20990</v>
      </c>
      <c r="G16" s="13">
        <v>0.028</v>
      </c>
      <c r="H16" s="13">
        <f>F16*G16</f>
        <v>587.72</v>
      </c>
      <c r="I16" s="8"/>
    </row>
    <row r="17" spans="1:9">
      <c r="A17" s="13"/>
      <c r="B17" s="10"/>
      <c r="C17" s="10"/>
      <c r="D17" s="11"/>
      <c r="E17" s="15" t="s">
        <v>17</v>
      </c>
      <c r="F17" s="13">
        <v>4198</v>
      </c>
      <c r="G17" s="13">
        <v>0.05</v>
      </c>
      <c r="H17" s="13">
        <f>F17*G17</f>
        <v>209.9</v>
      </c>
      <c r="I17" s="8"/>
    </row>
    <row r="18" spans="1:9">
      <c r="A18" s="9">
        <v>46008</v>
      </c>
      <c r="B18" s="10" t="s">
        <v>9</v>
      </c>
      <c r="C18" s="10" t="s">
        <v>22</v>
      </c>
      <c r="D18" s="11" t="s">
        <v>23</v>
      </c>
      <c r="E18" s="12" t="s">
        <v>12</v>
      </c>
      <c r="F18" s="13">
        <v>5773</v>
      </c>
      <c r="G18" s="13">
        <v>0.2</v>
      </c>
      <c r="H18" s="13">
        <f>F18*G18</f>
        <v>1154.6</v>
      </c>
      <c r="I18" s="8"/>
    </row>
    <row r="19" spans="1:9">
      <c r="A19" s="13"/>
      <c r="B19" s="10"/>
      <c r="C19" s="10"/>
      <c r="D19" s="11"/>
      <c r="E19" s="12" t="s">
        <v>14</v>
      </c>
      <c r="F19" s="13">
        <v>5773</v>
      </c>
      <c r="G19" s="13">
        <v>0.24</v>
      </c>
      <c r="H19" s="13">
        <f>F19*G19</f>
        <v>1385.52</v>
      </c>
      <c r="I19" s="8"/>
    </row>
    <row r="20" spans="1:9">
      <c r="A20" s="13"/>
      <c r="B20" s="10"/>
      <c r="C20" s="10"/>
      <c r="D20" s="11"/>
      <c r="E20" s="12" t="s">
        <v>15</v>
      </c>
      <c r="F20" s="13">
        <v>5773</v>
      </c>
      <c r="G20" s="13">
        <v>0.155</v>
      </c>
      <c r="H20" s="13">
        <f>F20*G20</f>
        <v>894.815</v>
      </c>
      <c r="I20" s="8"/>
    </row>
    <row r="21" spans="1:9">
      <c r="A21" s="13"/>
      <c r="B21" s="10"/>
      <c r="C21" s="10"/>
      <c r="D21" s="11"/>
      <c r="E21" s="12" t="s">
        <v>16</v>
      </c>
      <c r="F21" s="13">
        <f>5773*5</f>
        <v>28865</v>
      </c>
      <c r="G21" s="13">
        <v>0.028</v>
      </c>
      <c r="H21" s="13">
        <f>F21*G21</f>
        <v>808.22</v>
      </c>
      <c r="I21" s="8"/>
    </row>
    <row r="22" spans="1:9">
      <c r="A22" s="13"/>
      <c r="B22" s="10"/>
      <c r="C22" s="10"/>
      <c r="D22" s="11"/>
      <c r="E22" s="15" t="s">
        <v>17</v>
      </c>
      <c r="F22" s="13">
        <v>5773</v>
      </c>
      <c r="G22" s="13">
        <v>0.05</v>
      </c>
      <c r="H22" s="13">
        <f>F22*G22</f>
        <v>288.65</v>
      </c>
      <c r="I22" s="8"/>
    </row>
    <row r="23" spans="1:9">
      <c r="A23" s="9">
        <v>46008</v>
      </c>
      <c r="B23" s="10" t="s">
        <v>9</v>
      </c>
      <c r="C23" s="10" t="s">
        <v>24</v>
      </c>
      <c r="D23" s="11" t="s">
        <v>25</v>
      </c>
      <c r="E23" s="12" t="s">
        <v>12</v>
      </c>
      <c r="F23" s="13">
        <v>5773</v>
      </c>
      <c r="G23" s="13">
        <v>0.2</v>
      </c>
      <c r="H23" s="13">
        <f>F23*G23</f>
        <v>1154.6</v>
      </c>
      <c r="I23" s="8"/>
    </row>
    <row r="24" spans="1:9">
      <c r="A24" s="13"/>
      <c r="B24" s="10"/>
      <c r="C24" s="10"/>
      <c r="D24" s="11"/>
      <c r="E24" s="12" t="s">
        <v>14</v>
      </c>
      <c r="F24" s="13">
        <v>5773</v>
      </c>
      <c r="G24" s="13">
        <v>0.24</v>
      </c>
      <c r="H24" s="13">
        <f>F24*G24</f>
        <v>1385.52</v>
      </c>
      <c r="I24" s="8"/>
    </row>
    <row r="25" spans="1:9">
      <c r="A25" s="13"/>
      <c r="B25" s="10"/>
      <c r="C25" s="10"/>
      <c r="D25" s="11"/>
      <c r="E25" s="12" t="s">
        <v>15</v>
      </c>
      <c r="F25" s="13">
        <v>5773</v>
      </c>
      <c r="G25" s="13">
        <v>0.155</v>
      </c>
      <c r="H25" s="13">
        <f>F25*G25</f>
        <v>894.815</v>
      </c>
      <c r="I25" s="8"/>
    </row>
    <row r="26" spans="1:9">
      <c r="A26" s="13"/>
      <c r="B26" s="10"/>
      <c r="C26" s="10"/>
      <c r="D26" s="11"/>
      <c r="E26" s="12" t="s">
        <v>16</v>
      </c>
      <c r="F26" s="13">
        <f>5773*5</f>
        <v>28865</v>
      </c>
      <c r="G26" s="13">
        <v>0.028</v>
      </c>
      <c r="H26" s="13">
        <f>G26*F26</f>
        <v>808.22</v>
      </c>
      <c r="I26" s="8"/>
    </row>
    <row r="27" spans="1:9">
      <c r="A27" s="13"/>
      <c r="B27" s="10"/>
      <c r="C27" s="10"/>
      <c r="D27" s="11"/>
      <c r="E27" s="15" t="s">
        <v>17</v>
      </c>
      <c r="F27" s="13">
        <v>5773</v>
      </c>
      <c r="G27" s="13">
        <v>0.05</v>
      </c>
      <c r="H27" s="13">
        <f>G27*F27</f>
        <v>288.65</v>
      </c>
      <c r="I27" s="8"/>
    </row>
    <row r="28" spans="1:9">
      <c r="A28" s="9">
        <v>46008</v>
      </c>
      <c r="B28" s="10" t="s">
        <v>9</v>
      </c>
      <c r="C28" s="10" t="s">
        <v>26</v>
      </c>
      <c r="D28" s="11" t="s">
        <v>27</v>
      </c>
      <c r="E28" s="12" t="s">
        <v>12</v>
      </c>
      <c r="F28" s="13">
        <v>1049</v>
      </c>
      <c r="G28" s="13">
        <v>0.2</v>
      </c>
      <c r="H28" s="13">
        <f>F28*G28</f>
        <v>209.8</v>
      </c>
      <c r="I28" s="8"/>
    </row>
    <row r="29" spans="1:9">
      <c r="A29" s="13"/>
      <c r="B29" s="10"/>
      <c r="C29" s="10"/>
      <c r="D29" s="11"/>
      <c r="E29" s="12" t="s">
        <v>14</v>
      </c>
      <c r="F29" s="13">
        <v>1049</v>
      </c>
      <c r="G29" s="13">
        <v>0.24</v>
      </c>
      <c r="H29" s="13">
        <f>F29*G29</f>
        <v>251.76</v>
      </c>
      <c r="I29" s="8"/>
    </row>
    <row r="30" spans="1:9">
      <c r="A30" s="13"/>
      <c r="B30" s="10"/>
      <c r="C30" s="10"/>
      <c r="D30" s="11"/>
      <c r="E30" s="12" t="s">
        <v>15</v>
      </c>
      <c r="F30" s="13">
        <v>1049</v>
      </c>
      <c r="G30" s="13">
        <v>0.155</v>
      </c>
      <c r="H30" s="13">
        <f t="shared" ref="H30:H39" si="0">F30*G30</f>
        <v>162.595</v>
      </c>
      <c r="I30" s="8"/>
    </row>
    <row r="31" spans="1:9">
      <c r="A31" s="13"/>
      <c r="B31" s="10"/>
      <c r="C31" s="10"/>
      <c r="D31" s="11"/>
      <c r="E31" s="12" t="s">
        <v>16</v>
      </c>
      <c r="F31" s="13">
        <f>1049*5</f>
        <v>5245</v>
      </c>
      <c r="G31" s="13">
        <v>0.028</v>
      </c>
      <c r="H31" s="13">
        <f t="shared" si="0"/>
        <v>146.86</v>
      </c>
      <c r="I31" s="8"/>
    </row>
    <row r="32" spans="1:9">
      <c r="A32" s="13"/>
      <c r="B32" s="10"/>
      <c r="C32" s="10"/>
      <c r="D32" s="11"/>
      <c r="E32" s="15" t="s">
        <v>17</v>
      </c>
      <c r="F32" s="13">
        <v>1049</v>
      </c>
      <c r="G32" s="13">
        <v>0.05</v>
      </c>
      <c r="H32" s="13">
        <f t="shared" si="0"/>
        <v>52.45</v>
      </c>
      <c r="I32" s="8"/>
    </row>
    <row r="33" ht="16.5" spans="1:9">
      <c r="A33" s="16">
        <v>46026</v>
      </c>
      <c r="B33" s="17" t="s">
        <v>9</v>
      </c>
      <c r="C33" s="17" t="s">
        <v>28</v>
      </c>
      <c r="D33" s="18" t="s">
        <v>29</v>
      </c>
      <c r="E33" s="14" t="s">
        <v>30</v>
      </c>
      <c r="F33" s="14">
        <f>33*2</f>
        <v>66</v>
      </c>
      <c r="G33" s="14">
        <v>0.4</v>
      </c>
      <c r="H33" s="14">
        <f t="shared" si="0"/>
        <v>26.4</v>
      </c>
      <c r="I33" s="8"/>
    </row>
    <row r="34" ht="16.5" spans="1:9">
      <c r="A34" s="16"/>
      <c r="B34" s="17"/>
      <c r="C34" s="17"/>
      <c r="D34" s="18" t="s">
        <v>31</v>
      </c>
      <c r="E34" s="14"/>
      <c r="F34" s="14">
        <f>2*2</f>
        <v>4</v>
      </c>
      <c r="G34" s="14">
        <v>0.4</v>
      </c>
      <c r="H34" s="14">
        <f t="shared" si="0"/>
        <v>1.6</v>
      </c>
      <c r="I34" s="8"/>
    </row>
    <row r="35" ht="16.5" spans="1:9">
      <c r="A35" s="16"/>
      <c r="B35" s="17"/>
      <c r="C35" s="17"/>
      <c r="D35" s="18" t="s">
        <v>32</v>
      </c>
      <c r="E35" s="14"/>
      <c r="F35" s="14">
        <f>4*2</f>
        <v>8</v>
      </c>
      <c r="G35" s="14">
        <v>0.4</v>
      </c>
      <c r="H35" s="14">
        <f t="shared" si="0"/>
        <v>3.2</v>
      </c>
      <c r="I35" s="8"/>
    </row>
    <row r="36" ht="16.5" spans="1:9">
      <c r="A36" s="16"/>
      <c r="B36" s="17"/>
      <c r="C36" s="17"/>
      <c r="D36" s="18" t="s">
        <v>33</v>
      </c>
      <c r="E36" s="14"/>
      <c r="F36" s="14">
        <f>25*2</f>
        <v>50</v>
      </c>
      <c r="G36" s="14">
        <v>0.4</v>
      </c>
      <c r="H36" s="14">
        <f t="shared" si="0"/>
        <v>20</v>
      </c>
      <c r="I36" s="8"/>
    </row>
    <row r="37" ht="16.5" spans="1:9">
      <c r="A37" s="16"/>
      <c r="B37" s="17"/>
      <c r="C37" s="17"/>
      <c r="D37" s="18" t="s">
        <v>34</v>
      </c>
      <c r="E37" s="14"/>
      <c r="F37" s="14">
        <f>28*2</f>
        <v>56</v>
      </c>
      <c r="G37" s="14">
        <v>0.4</v>
      </c>
      <c r="H37" s="14">
        <f t="shared" si="0"/>
        <v>22.4</v>
      </c>
      <c r="I37" s="8"/>
    </row>
    <row r="38" ht="16.5" spans="1:9">
      <c r="A38" s="16">
        <v>46027</v>
      </c>
      <c r="B38" s="17" t="s">
        <v>9</v>
      </c>
      <c r="C38" s="17" t="s">
        <v>35</v>
      </c>
      <c r="D38" s="18" t="s">
        <v>36</v>
      </c>
      <c r="E38" s="14" t="s">
        <v>37</v>
      </c>
      <c r="F38" s="14">
        <v>1574</v>
      </c>
      <c r="G38" s="14">
        <v>0.2</v>
      </c>
      <c r="H38" s="14">
        <f t="shared" si="0"/>
        <v>314.8</v>
      </c>
      <c r="I38" s="8"/>
    </row>
    <row r="39" ht="16.5" spans="1:9">
      <c r="A39" s="14"/>
      <c r="B39" s="17"/>
      <c r="C39" s="17"/>
      <c r="D39" s="18"/>
      <c r="E39" s="19" t="s">
        <v>38</v>
      </c>
      <c r="F39" s="14">
        <v>1574</v>
      </c>
      <c r="G39" s="14">
        <v>0.24</v>
      </c>
      <c r="H39" s="14">
        <f t="shared" si="0"/>
        <v>377.76</v>
      </c>
      <c r="I39" s="8"/>
    </row>
    <row r="40" ht="16.5" spans="1:9">
      <c r="A40" s="14"/>
      <c r="B40" s="17"/>
      <c r="C40" s="17"/>
      <c r="D40" s="18"/>
      <c r="E40" s="14" t="s">
        <v>39</v>
      </c>
      <c r="F40" s="14">
        <v>1574</v>
      </c>
      <c r="G40" s="14">
        <v>0.19</v>
      </c>
      <c r="H40" s="14">
        <f>F40*G40</f>
        <v>299.06</v>
      </c>
      <c r="I40" s="8"/>
    </row>
    <row r="41" ht="16.5" spans="1:9">
      <c r="A41" s="14"/>
      <c r="B41" s="17"/>
      <c r="C41" s="17"/>
      <c r="D41" s="18"/>
      <c r="E41" s="14" t="s">
        <v>15</v>
      </c>
      <c r="F41" s="14">
        <v>1574</v>
      </c>
      <c r="G41" s="14">
        <v>0.155</v>
      </c>
      <c r="H41" s="14">
        <f>F41*G41</f>
        <v>243.97</v>
      </c>
      <c r="I41" s="8"/>
    </row>
    <row r="42" ht="16.5" spans="1:9">
      <c r="A42" s="14"/>
      <c r="B42" s="17"/>
      <c r="C42" s="17"/>
      <c r="D42" s="18"/>
      <c r="E42" s="20" t="s">
        <v>17</v>
      </c>
      <c r="F42" s="14">
        <v>1574</v>
      </c>
      <c r="G42" s="14">
        <v>0.05</v>
      </c>
      <c r="H42" s="14">
        <f>F42*G42</f>
        <v>78.7</v>
      </c>
      <c r="I42" s="8"/>
    </row>
    <row r="43" ht="16.5" spans="1:9">
      <c r="A43" s="14"/>
      <c r="B43" s="17"/>
      <c r="C43" s="17"/>
      <c r="D43" s="18"/>
      <c r="E43" s="20" t="s">
        <v>40</v>
      </c>
      <c r="F43" s="14">
        <f>1574*5</f>
        <v>7870</v>
      </c>
      <c r="G43" s="20">
        <v>0.028</v>
      </c>
      <c r="H43" s="14">
        <f>G43*F43</f>
        <v>220.36</v>
      </c>
      <c r="I43" s="8"/>
    </row>
    <row r="44" spans="1:9">
      <c r="A44" s="21">
        <v>46030</v>
      </c>
      <c r="B44" s="22" t="s">
        <v>9</v>
      </c>
      <c r="C44" s="22" t="s">
        <v>41</v>
      </c>
      <c r="D44" s="23" t="s">
        <v>42</v>
      </c>
      <c r="E44" s="22" t="s">
        <v>43</v>
      </c>
      <c r="F44" s="22">
        <v>26850</v>
      </c>
      <c r="G44" s="22">
        <v>0.48</v>
      </c>
      <c r="H44" s="22">
        <f>G44*F44</f>
        <v>12888</v>
      </c>
      <c r="I44" s="24" t="s">
        <v>44</v>
      </c>
    </row>
    <row r="45" spans="1:9">
      <c r="A45" s="21"/>
      <c r="B45" s="22"/>
      <c r="C45" s="22"/>
      <c r="D45" s="23"/>
      <c r="E45" s="22" t="s">
        <v>43</v>
      </c>
      <c r="F45" s="22">
        <v>3000</v>
      </c>
      <c r="G45" s="22">
        <v>0.48</v>
      </c>
      <c r="H45" s="22">
        <f>G45*F45</f>
        <v>1440</v>
      </c>
      <c r="I45" s="24"/>
    </row>
    <row r="46" ht="16.5" spans="1:9">
      <c r="A46" s="25">
        <v>46030</v>
      </c>
      <c r="B46" s="26" t="s">
        <v>9</v>
      </c>
      <c r="C46" s="26" t="s">
        <v>45</v>
      </c>
      <c r="D46" s="27" t="s">
        <v>46</v>
      </c>
      <c r="E46" s="28" t="s">
        <v>30</v>
      </c>
      <c r="F46" s="22">
        <f>19*2</f>
        <v>38</v>
      </c>
      <c r="G46" s="28">
        <v>0.4</v>
      </c>
      <c r="H46" s="22">
        <f>G46*F46</f>
        <v>15.2</v>
      </c>
      <c r="I46" s="24"/>
    </row>
    <row r="47" ht="16.5" spans="1:9">
      <c r="A47" s="25"/>
      <c r="B47" s="26"/>
      <c r="C47" s="26"/>
      <c r="D47" s="27" t="s">
        <v>47</v>
      </c>
      <c r="E47" s="28"/>
      <c r="F47" s="22">
        <f>13*2</f>
        <v>26</v>
      </c>
      <c r="G47" s="28">
        <v>0.4</v>
      </c>
      <c r="H47" s="22">
        <f>G47*F47</f>
        <v>10.4</v>
      </c>
      <c r="I47" s="24"/>
    </row>
    <row r="48" ht="16.5" spans="1:9">
      <c r="A48" s="25"/>
      <c r="B48" s="26"/>
      <c r="C48" s="26"/>
      <c r="D48" s="27" t="s">
        <v>48</v>
      </c>
      <c r="E48" s="28"/>
      <c r="F48" s="22">
        <f>43*2</f>
        <v>86</v>
      </c>
      <c r="G48" s="28">
        <v>0.4</v>
      </c>
      <c r="H48" s="22">
        <f>G48*F48</f>
        <v>34.4</v>
      </c>
      <c r="I48" s="24"/>
    </row>
    <row r="49" ht="16.5" spans="1:9">
      <c r="A49" s="25"/>
      <c r="B49" s="26"/>
      <c r="C49" s="26"/>
      <c r="D49" s="27" t="s">
        <v>49</v>
      </c>
      <c r="E49" s="28"/>
      <c r="F49" s="22">
        <f>38*2</f>
        <v>76</v>
      </c>
      <c r="G49" s="28">
        <v>0.4</v>
      </c>
      <c r="H49" s="22">
        <f>G49*F49</f>
        <v>30.4</v>
      </c>
      <c r="I49" s="24"/>
    </row>
    <row r="50" ht="16.5" spans="1:9">
      <c r="A50" s="25"/>
      <c r="B50" s="26"/>
      <c r="C50" s="26"/>
      <c r="D50" s="27" t="s">
        <v>50</v>
      </c>
      <c r="E50" s="28"/>
      <c r="F50" s="22">
        <f>12*2</f>
        <v>24</v>
      </c>
      <c r="G50" s="28">
        <v>0.4</v>
      </c>
      <c r="H50" s="22">
        <f>G50*F50</f>
        <v>9.6</v>
      </c>
      <c r="I50" s="24"/>
    </row>
    <row r="51" ht="33" spans="1:9">
      <c r="A51" s="25">
        <v>46034</v>
      </c>
      <c r="B51" s="26" t="s">
        <v>9</v>
      </c>
      <c r="C51" s="26" t="s">
        <v>51</v>
      </c>
      <c r="D51" s="27" t="s">
        <v>52</v>
      </c>
      <c r="E51" s="28" t="s">
        <v>30</v>
      </c>
      <c r="F51" s="22">
        <f>19*2</f>
        <v>38</v>
      </c>
      <c r="G51" s="28">
        <v>0.4</v>
      </c>
      <c r="H51" s="22">
        <f>G51*F51</f>
        <v>15.2</v>
      </c>
      <c r="I51" s="24"/>
    </row>
    <row r="52" ht="33" spans="1:9">
      <c r="A52" s="25"/>
      <c r="B52" s="26"/>
      <c r="C52" s="26"/>
      <c r="D52" s="27" t="s">
        <v>53</v>
      </c>
      <c r="E52" s="28"/>
      <c r="F52" s="22">
        <f>13*2</f>
        <v>26</v>
      </c>
      <c r="G52" s="28">
        <v>0.4</v>
      </c>
      <c r="H52" s="22">
        <f>G52*F52</f>
        <v>10.4</v>
      </c>
      <c r="I52" s="24"/>
    </row>
    <row r="53" ht="33" spans="1:9">
      <c r="A53" s="25"/>
      <c r="B53" s="26"/>
      <c r="C53" s="26"/>
      <c r="D53" s="27" t="s">
        <v>54</v>
      </c>
      <c r="E53" s="28"/>
      <c r="F53" s="22">
        <f>28*2</f>
        <v>56</v>
      </c>
      <c r="G53" s="28">
        <v>0.4</v>
      </c>
      <c r="H53" s="22">
        <f>G53*F53</f>
        <v>22.4</v>
      </c>
      <c r="I53" s="24"/>
    </row>
    <row r="54" ht="16.5" spans="1:9">
      <c r="A54" s="25">
        <v>46034</v>
      </c>
      <c r="B54" s="26" t="s">
        <v>9</v>
      </c>
      <c r="C54" s="26" t="s">
        <v>55</v>
      </c>
      <c r="D54" s="27" t="s">
        <v>56</v>
      </c>
      <c r="E54" s="28" t="s">
        <v>57</v>
      </c>
      <c r="F54" s="28">
        <v>74</v>
      </c>
      <c r="G54" s="28">
        <v>0.13</v>
      </c>
      <c r="H54" s="28">
        <f>G54*F54</f>
        <v>9.62</v>
      </c>
      <c r="I54" s="24"/>
    </row>
    <row r="55" ht="16.5" spans="1:9">
      <c r="A55" s="25"/>
      <c r="B55" s="26"/>
      <c r="C55" s="26"/>
      <c r="D55" s="27"/>
      <c r="E55" s="28" t="s">
        <v>58</v>
      </c>
      <c r="F55" s="28">
        <v>74</v>
      </c>
      <c r="G55" s="28">
        <v>0.79</v>
      </c>
      <c r="H55" s="28">
        <f>G55*F55</f>
        <v>58.46</v>
      </c>
      <c r="I55" s="24"/>
    </row>
    <row r="56" ht="16.5" spans="1:9">
      <c r="A56" s="28"/>
      <c r="B56" s="26"/>
      <c r="C56" s="26"/>
      <c r="D56" s="27"/>
      <c r="E56" s="28" t="s">
        <v>59</v>
      </c>
      <c r="F56" s="28">
        <v>74</v>
      </c>
      <c r="G56" s="28">
        <v>0.24</v>
      </c>
      <c r="H56" s="28">
        <f>G56*F56</f>
        <v>17.76</v>
      </c>
      <c r="I56" s="24"/>
    </row>
    <row r="57" ht="16.5" spans="1:9">
      <c r="A57" s="28"/>
      <c r="B57" s="26"/>
      <c r="C57" s="26"/>
      <c r="D57" s="27"/>
      <c r="E57" s="28" t="s">
        <v>60</v>
      </c>
      <c r="F57" s="28">
        <v>74</v>
      </c>
      <c r="G57" s="28">
        <v>0.16</v>
      </c>
      <c r="H57" s="28">
        <f>G57*F57</f>
        <v>11.84</v>
      </c>
      <c r="I57" s="24"/>
    </row>
    <row r="58" ht="16.5" spans="1:9">
      <c r="A58" s="28"/>
      <c r="B58" s="26"/>
      <c r="C58" s="26"/>
      <c r="D58" s="27"/>
      <c r="E58" s="29" t="s">
        <v>61</v>
      </c>
      <c r="F58" s="28">
        <f>74*5</f>
        <v>370</v>
      </c>
      <c r="G58" s="29">
        <v>0.035</v>
      </c>
      <c r="H58" s="28">
        <f>G58*F58</f>
        <v>12.95</v>
      </c>
      <c r="I58" s="24"/>
    </row>
    <row r="59" spans="1:9">
      <c r="A59" s="21">
        <v>46034</v>
      </c>
      <c r="B59" s="30" t="s">
        <v>9</v>
      </c>
      <c r="C59" s="30" t="s">
        <v>62</v>
      </c>
      <c r="D59" s="23" t="s">
        <v>63</v>
      </c>
      <c r="E59" s="22" t="s">
        <v>12</v>
      </c>
      <c r="F59" s="22">
        <v>70</v>
      </c>
      <c r="G59" s="22">
        <v>0.2</v>
      </c>
      <c r="H59" s="22">
        <f>G59*F59</f>
        <v>14</v>
      </c>
      <c r="I59" s="24"/>
    </row>
    <row r="60" spans="1:9">
      <c r="A60" s="22"/>
      <c r="B60" s="30"/>
      <c r="C60" s="30"/>
      <c r="D60" s="23"/>
      <c r="E60" s="22" t="s">
        <v>14</v>
      </c>
      <c r="F60" s="22">
        <v>70</v>
      </c>
      <c r="G60" s="22">
        <v>0.24</v>
      </c>
      <c r="H60" s="22">
        <f>G60*F60</f>
        <v>16.8</v>
      </c>
      <c r="I60" s="24"/>
    </row>
    <row r="61" spans="1:9">
      <c r="A61" s="22"/>
      <c r="B61" s="30"/>
      <c r="C61" s="30"/>
      <c r="D61" s="23"/>
      <c r="E61" s="22" t="s">
        <v>15</v>
      </c>
      <c r="F61" s="22">
        <v>70</v>
      </c>
      <c r="G61" s="22">
        <v>0.155</v>
      </c>
      <c r="H61" s="22">
        <f>G61*F61</f>
        <v>10.85</v>
      </c>
      <c r="I61" s="24"/>
    </row>
    <row r="62" spans="1:9">
      <c r="A62" s="22"/>
      <c r="B62" s="30"/>
      <c r="C62" s="30"/>
      <c r="D62" s="23"/>
      <c r="E62" s="22" t="s">
        <v>64</v>
      </c>
      <c r="F62" s="22">
        <f>70*6</f>
        <v>420</v>
      </c>
      <c r="G62" s="22">
        <v>0.028</v>
      </c>
      <c r="H62" s="22">
        <f>G62*F62</f>
        <v>11.76</v>
      </c>
      <c r="I62" s="24"/>
    </row>
    <row r="63" spans="1:9">
      <c r="A63" s="22"/>
      <c r="B63" s="30"/>
      <c r="C63" s="30"/>
      <c r="D63" s="23"/>
      <c r="E63" s="31" t="s">
        <v>17</v>
      </c>
      <c r="F63" s="22">
        <v>70</v>
      </c>
      <c r="G63" s="22">
        <v>0.05</v>
      </c>
      <c r="H63" s="22">
        <f>G63*F63</f>
        <v>3.5</v>
      </c>
      <c r="I63" s="24"/>
    </row>
    <row r="64" ht="16.5" spans="1:9">
      <c r="A64" s="21">
        <v>46034</v>
      </c>
      <c r="B64" s="30" t="s">
        <v>9</v>
      </c>
      <c r="C64" s="30" t="s">
        <v>65</v>
      </c>
      <c r="D64" s="23" t="s">
        <v>66</v>
      </c>
      <c r="E64" s="22" t="s">
        <v>12</v>
      </c>
      <c r="F64" s="22">
        <v>40</v>
      </c>
      <c r="G64" s="22">
        <v>0.2</v>
      </c>
      <c r="H64" s="28">
        <f>G64*F64</f>
        <v>8</v>
      </c>
      <c r="I64" s="24"/>
    </row>
    <row r="65" ht="16.5" spans="1:9">
      <c r="A65" s="22"/>
      <c r="B65" s="30"/>
      <c r="C65" s="30"/>
      <c r="D65" s="23"/>
      <c r="E65" s="22" t="s">
        <v>14</v>
      </c>
      <c r="F65" s="22">
        <v>40</v>
      </c>
      <c r="G65" s="22">
        <v>0.24</v>
      </c>
      <c r="H65" s="28">
        <f>G65*F65</f>
        <v>9.6</v>
      </c>
      <c r="I65" s="24"/>
    </row>
    <row r="66" ht="16.5" spans="1:9">
      <c r="A66" s="22"/>
      <c r="B66" s="30"/>
      <c r="C66" s="30"/>
      <c r="D66" s="23"/>
      <c r="E66" s="22" t="s">
        <v>15</v>
      </c>
      <c r="F66" s="22">
        <v>40</v>
      </c>
      <c r="G66" s="22">
        <v>0.155</v>
      </c>
      <c r="H66" s="28">
        <f>G66*F66</f>
        <v>6.2</v>
      </c>
      <c r="I66" s="24"/>
    </row>
    <row r="67" ht="16.5" spans="1:9">
      <c r="A67" s="22"/>
      <c r="B67" s="30"/>
      <c r="C67" s="30"/>
      <c r="D67" s="23"/>
      <c r="E67" s="22" t="s">
        <v>64</v>
      </c>
      <c r="F67" s="22">
        <f>40*6</f>
        <v>240</v>
      </c>
      <c r="G67" s="22">
        <v>0.028</v>
      </c>
      <c r="H67" s="28">
        <f>G67*F67</f>
        <v>6.72</v>
      </c>
      <c r="I67" s="24"/>
    </row>
    <row r="68" ht="16.5" spans="1:9">
      <c r="A68" s="22"/>
      <c r="B68" s="30"/>
      <c r="C68" s="30"/>
      <c r="D68" s="23"/>
      <c r="E68" s="31" t="s">
        <v>17</v>
      </c>
      <c r="F68" s="22">
        <v>40</v>
      </c>
      <c r="G68" s="22">
        <v>0.05</v>
      </c>
      <c r="H68" s="28">
        <f>G68*F68</f>
        <v>2</v>
      </c>
      <c r="I68" s="24"/>
    </row>
    <row r="69" ht="16.5" spans="1:9">
      <c r="A69" s="25">
        <v>46034</v>
      </c>
      <c r="B69" s="26" t="s">
        <v>9</v>
      </c>
      <c r="C69" s="26" t="s">
        <v>67</v>
      </c>
      <c r="D69" s="27" t="s">
        <v>68</v>
      </c>
      <c r="E69" s="28" t="s">
        <v>37</v>
      </c>
      <c r="F69" s="28">
        <v>35</v>
      </c>
      <c r="G69" s="28">
        <v>0.2</v>
      </c>
      <c r="H69" s="28">
        <f>G69*F69</f>
        <v>7</v>
      </c>
      <c r="I69" s="24"/>
    </row>
    <row r="70" ht="16.5" spans="1:9">
      <c r="A70" s="28"/>
      <c r="B70" s="26"/>
      <c r="C70" s="26"/>
      <c r="D70" s="27"/>
      <c r="E70" s="32" t="s">
        <v>38</v>
      </c>
      <c r="F70" s="28">
        <v>35</v>
      </c>
      <c r="G70" s="28">
        <v>0.24</v>
      </c>
      <c r="H70" s="28">
        <f>G70*F70</f>
        <v>8.4</v>
      </c>
      <c r="I70" s="24"/>
    </row>
    <row r="71" ht="16.5" spans="1:9">
      <c r="A71" s="28"/>
      <c r="B71" s="26"/>
      <c r="C71" s="26"/>
      <c r="D71" s="27"/>
      <c r="E71" s="28" t="s">
        <v>39</v>
      </c>
      <c r="F71" s="28">
        <v>35</v>
      </c>
      <c r="G71" s="28">
        <v>0.19</v>
      </c>
      <c r="H71" s="28">
        <f t="shared" ref="H71:H80" si="1">G71*F71</f>
        <v>6.65</v>
      </c>
      <c r="I71" s="24"/>
    </row>
    <row r="72" ht="16.5" spans="1:9">
      <c r="A72" s="28"/>
      <c r="B72" s="26"/>
      <c r="C72" s="26"/>
      <c r="D72" s="27"/>
      <c r="E72" s="28" t="s">
        <v>15</v>
      </c>
      <c r="F72" s="28">
        <v>35</v>
      </c>
      <c r="G72" s="28">
        <v>0.155</v>
      </c>
      <c r="H72" s="28">
        <f t="shared" si="1"/>
        <v>5.425</v>
      </c>
      <c r="I72" s="24"/>
    </row>
    <row r="73" ht="16.5" spans="1:9">
      <c r="A73" s="28"/>
      <c r="B73" s="26"/>
      <c r="C73" s="26"/>
      <c r="D73" s="27"/>
      <c r="E73" s="29" t="s">
        <v>17</v>
      </c>
      <c r="F73" s="28">
        <v>35</v>
      </c>
      <c r="G73" s="28">
        <v>0.05</v>
      </c>
      <c r="H73" s="28">
        <f t="shared" si="1"/>
        <v>1.75</v>
      </c>
      <c r="I73" s="24"/>
    </row>
    <row r="74" ht="16.5" spans="1:9">
      <c r="A74" s="28"/>
      <c r="B74" s="26"/>
      <c r="C74" s="26"/>
      <c r="D74" s="27"/>
      <c r="E74" s="29" t="s">
        <v>69</v>
      </c>
      <c r="F74" s="28">
        <f>35*6</f>
        <v>210</v>
      </c>
      <c r="G74" s="29">
        <v>0.028</v>
      </c>
      <c r="H74" s="28">
        <f t="shared" si="1"/>
        <v>5.88</v>
      </c>
      <c r="I74" s="24"/>
    </row>
    <row r="75" ht="16.5" spans="1:9">
      <c r="A75" s="33">
        <v>46034</v>
      </c>
      <c r="B75" s="31" t="s">
        <v>9</v>
      </c>
      <c r="C75" s="31" t="s">
        <v>70</v>
      </c>
      <c r="D75" s="34" t="s">
        <v>71</v>
      </c>
      <c r="E75" s="31" t="s">
        <v>37</v>
      </c>
      <c r="F75" s="31">
        <v>12</v>
      </c>
      <c r="G75" s="35">
        <v>0.2</v>
      </c>
      <c r="H75" s="28">
        <f t="shared" si="1"/>
        <v>2.4</v>
      </c>
      <c r="I75" s="24"/>
    </row>
    <row r="76" ht="16.5" spans="1:9">
      <c r="A76" s="33"/>
      <c r="B76" s="31"/>
      <c r="C76" s="31"/>
      <c r="D76" s="34"/>
      <c r="E76" s="30" t="s">
        <v>72</v>
      </c>
      <c r="F76" s="31">
        <v>12</v>
      </c>
      <c r="G76" s="35">
        <v>0.24</v>
      </c>
      <c r="H76" s="28">
        <f t="shared" si="1"/>
        <v>2.88</v>
      </c>
      <c r="I76" s="24"/>
    </row>
    <row r="77" ht="16.5" spans="1:9">
      <c r="A77" s="33"/>
      <c r="B77" s="31"/>
      <c r="C77" s="31"/>
      <c r="D77" s="34"/>
      <c r="E77" s="31" t="s">
        <v>15</v>
      </c>
      <c r="F77" s="31">
        <v>12</v>
      </c>
      <c r="G77" s="35">
        <v>0.155</v>
      </c>
      <c r="H77" s="28">
        <f>G77*F77</f>
        <v>1.86</v>
      </c>
      <c r="I77" s="24"/>
    </row>
    <row r="78" ht="16.5" spans="1:9">
      <c r="A78" s="33"/>
      <c r="B78" s="31"/>
      <c r="C78" s="31"/>
      <c r="D78" s="34"/>
      <c r="E78" s="31" t="s">
        <v>17</v>
      </c>
      <c r="F78" s="31">
        <v>12</v>
      </c>
      <c r="G78" s="22">
        <v>0.05</v>
      </c>
      <c r="H78" s="28">
        <f>G78*F78</f>
        <v>0.6</v>
      </c>
      <c r="I78" s="24"/>
    </row>
    <row r="79" ht="16.5" spans="1:9">
      <c r="A79" s="33"/>
      <c r="B79" s="31"/>
      <c r="C79" s="31"/>
      <c r="D79" s="34"/>
      <c r="E79" s="31" t="s">
        <v>73</v>
      </c>
      <c r="F79" s="31">
        <f>12*5</f>
        <v>60</v>
      </c>
      <c r="G79" s="35">
        <v>0.028</v>
      </c>
      <c r="H79" s="28">
        <f>G79*F79</f>
        <v>1.68</v>
      </c>
      <c r="I79" s="24"/>
    </row>
    <row r="80" ht="16.5" spans="1:9">
      <c r="A80" s="25">
        <v>46038</v>
      </c>
      <c r="B80" s="26" t="s">
        <v>9</v>
      </c>
      <c r="C80" s="26" t="s">
        <v>74</v>
      </c>
      <c r="D80" s="27" t="s">
        <v>75</v>
      </c>
      <c r="E80" s="28" t="s">
        <v>30</v>
      </c>
      <c r="F80" s="22">
        <f>10*2</f>
        <v>20</v>
      </c>
      <c r="G80" s="28">
        <v>0.4</v>
      </c>
      <c r="H80" s="22">
        <f t="shared" ref="H80:H109" si="2">F80*G80</f>
        <v>8</v>
      </c>
      <c r="I80" s="24"/>
    </row>
    <row r="81" ht="16.5" spans="1:9">
      <c r="A81" s="25"/>
      <c r="B81" s="26"/>
      <c r="C81" s="26"/>
      <c r="D81" s="27" t="s">
        <v>76</v>
      </c>
      <c r="E81" s="28"/>
      <c r="F81" s="22">
        <f>33*2</f>
        <v>66</v>
      </c>
      <c r="G81" s="28">
        <v>0.4</v>
      </c>
      <c r="H81" s="22">
        <f t="shared" si="2"/>
        <v>26.4</v>
      </c>
      <c r="I81" s="24"/>
    </row>
    <row r="82" ht="16.5" spans="1:9">
      <c r="A82" s="25"/>
      <c r="B82" s="26"/>
      <c r="C82" s="26"/>
      <c r="D82" s="27" t="s">
        <v>77</v>
      </c>
      <c r="E82" s="28"/>
      <c r="F82" s="22">
        <f>51*2</f>
        <v>102</v>
      </c>
      <c r="G82" s="28">
        <v>0.4</v>
      </c>
      <c r="H82" s="22">
        <f t="shared" si="2"/>
        <v>40.8</v>
      </c>
      <c r="I82" s="24"/>
    </row>
    <row r="83" ht="16.5" spans="1:9">
      <c r="A83" s="25"/>
      <c r="B83" s="26"/>
      <c r="C83" s="26"/>
      <c r="D83" s="27" t="s">
        <v>78</v>
      </c>
      <c r="E83" s="28"/>
      <c r="F83" s="22">
        <f>29*2</f>
        <v>58</v>
      </c>
      <c r="G83" s="28">
        <v>0.4</v>
      </c>
      <c r="H83" s="22">
        <f t="shared" si="2"/>
        <v>23.2</v>
      </c>
      <c r="I83" s="24"/>
    </row>
    <row r="84" ht="16.5" spans="1:9">
      <c r="A84" s="25"/>
      <c r="B84" s="26"/>
      <c r="C84" s="26"/>
      <c r="D84" s="27" t="s">
        <v>79</v>
      </c>
      <c r="E84" s="28"/>
      <c r="F84" s="22">
        <f>44*2</f>
        <v>88</v>
      </c>
      <c r="G84" s="28">
        <v>0.4</v>
      </c>
      <c r="H84" s="22">
        <f t="shared" si="2"/>
        <v>35.2</v>
      </c>
      <c r="I84" s="24"/>
    </row>
    <row r="85" ht="16.5" spans="1:9">
      <c r="A85" s="25"/>
      <c r="B85" s="26"/>
      <c r="C85" s="26"/>
      <c r="D85" s="27" t="s">
        <v>80</v>
      </c>
      <c r="E85" s="28"/>
      <c r="F85" s="22">
        <f>22*2</f>
        <v>44</v>
      </c>
      <c r="G85" s="28">
        <v>0.4</v>
      </c>
      <c r="H85" s="22">
        <f t="shared" si="2"/>
        <v>17.6</v>
      </c>
      <c r="I85" s="24"/>
    </row>
    <row r="86" ht="16.5" spans="1:9">
      <c r="A86" s="25">
        <v>46041</v>
      </c>
      <c r="B86" s="26" t="s">
        <v>9</v>
      </c>
      <c r="C86" s="26" t="s">
        <v>81</v>
      </c>
      <c r="D86" s="27" t="s">
        <v>47</v>
      </c>
      <c r="E86" s="28" t="s">
        <v>30</v>
      </c>
      <c r="F86" s="22">
        <f t="shared" ref="F86:F104" si="3">1*2</f>
        <v>2</v>
      </c>
      <c r="G86" s="28">
        <v>0.4</v>
      </c>
      <c r="H86" s="22">
        <f t="shared" si="2"/>
        <v>0.8</v>
      </c>
      <c r="I86" s="24"/>
    </row>
    <row r="87" ht="16.5" spans="1:9">
      <c r="A87" s="25"/>
      <c r="B87" s="26"/>
      <c r="C87" s="26"/>
      <c r="D87" s="27" t="s">
        <v>46</v>
      </c>
      <c r="E87" s="28"/>
      <c r="F87" s="22">
        <f t="shared" si="3"/>
        <v>2</v>
      </c>
      <c r="G87" s="28">
        <v>0.4</v>
      </c>
      <c r="H87" s="22">
        <f t="shared" si="2"/>
        <v>0.8</v>
      </c>
      <c r="I87" s="24"/>
    </row>
    <row r="88" ht="16.5" spans="1:9">
      <c r="A88" s="25"/>
      <c r="B88" s="26"/>
      <c r="C88" s="26"/>
      <c r="D88" s="27" t="s">
        <v>50</v>
      </c>
      <c r="E88" s="28"/>
      <c r="F88" s="22">
        <f t="shared" si="3"/>
        <v>2</v>
      </c>
      <c r="G88" s="28">
        <v>0.4</v>
      </c>
      <c r="H88" s="22">
        <f t="shared" si="2"/>
        <v>0.8</v>
      </c>
      <c r="I88" s="24"/>
    </row>
    <row r="89" ht="16.5" spans="1:9">
      <c r="A89" s="25"/>
      <c r="B89" s="26"/>
      <c r="C89" s="26"/>
      <c r="D89" s="27" t="s">
        <v>80</v>
      </c>
      <c r="E89" s="28"/>
      <c r="F89" s="22">
        <f t="shared" si="3"/>
        <v>2</v>
      </c>
      <c r="G89" s="28">
        <v>0.4</v>
      </c>
      <c r="H89" s="22">
        <f t="shared" si="2"/>
        <v>0.8</v>
      </c>
      <c r="I89" s="24"/>
    </row>
    <row r="90" ht="16.5" spans="1:9">
      <c r="A90" s="25"/>
      <c r="B90" s="26"/>
      <c r="C90" s="26"/>
      <c r="D90" s="27" t="s">
        <v>79</v>
      </c>
      <c r="E90" s="28"/>
      <c r="F90" s="22">
        <f t="shared" si="3"/>
        <v>2</v>
      </c>
      <c r="G90" s="28">
        <v>0.4</v>
      </c>
      <c r="H90" s="22">
        <f t="shared" si="2"/>
        <v>0.8</v>
      </c>
      <c r="I90" s="24"/>
    </row>
    <row r="91" ht="16.5" spans="1:9">
      <c r="A91" s="25"/>
      <c r="B91" s="26"/>
      <c r="C91" s="26"/>
      <c r="D91" s="27" t="s">
        <v>76</v>
      </c>
      <c r="E91" s="28"/>
      <c r="F91" s="22">
        <f t="shared" si="3"/>
        <v>2</v>
      </c>
      <c r="G91" s="28">
        <v>0.4</v>
      </c>
      <c r="H91" s="22">
        <f t="shared" si="2"/>
        <v>0.8</v>
      </c>
      <c r="I91" s="24"/>
    </row>
    <row r="92" ht="16.5" spans="1:9">
      <c r="A92" s="25"/>
      <c r="B92" s="26"/>
      <c r="C92" s="26"/>
      <c r="D92" s="27" t="s">
        <v>77</v>
      </c>
      <c r="E92" s="28"/>
      <c r="F92" s="22">
        <f t="shared" si="3"/>
        <v>2</v>
      </c>
      <c r="G92" s="28">
        <v>0.4</v>
      </c>
      <c r="H92" s="22">
        <f t="shared" si="2"/>
        <v>0.8</v>
      </c>
      <c r="I92" s="24"/>
    </row>
    <row r="93" ht="16.5" spans="1:9">
      <c r="A93" s="25"/>
      <c r="B93" s="26"/>
      <c r="C93" s="26"/>
      <c r="D93" s="27" t="s">
        <v>78</v>
      </c>
      <c r="E93" s="28"/>
      <c r="F93" s="22">
        <f t="shared" si="3"/>
        <v>2</v>
      </c>
      <c r="G93" s="28">
        <v>0.4</v>
      </c>
      <c r="H93" s="22">
        <f t="shared" si="2"/>
        <v>0.8</v>
      </c>
      <c r="I93" s="24"/>
    </row>
    <row r="94" ht="16.5" spans="1:9">
      <c r="A94" s="25"/>
      <c r="B94" s="26"/>
      <c r="C94" s="26"/>
      <c r="D94" s="27" t="s">
        <v>82</v>
      </c>
      <c r="E94" s="28"/>
      <c r="F94" s="22">
        <f t="shared" si="3"/>
        <v>2</v>
      </c>
      <c r="G94" s="28">
        <v>0.4</v>
      </c>
      <c r="H94" s="22">
        <f t="shared" si="2"/>
        <v>0.8</v>
      </c>
      <c r="I94" s="24"/>
    </row>
    <row r="95" ht="16.5" spans="1:9">
      <c r="A95" s="25"/>
      <c r="B95" s="26"/>
      <c r="C95" s="26"/>
      <c r="D95" s="27" t="s">
        <v>83</v>
      </c>
      <c r="E95" s="28"/>
      <c r="F95" s="22">
        <f t="shared" si="3"/>
        <v>2</v>
      </c>
      <c r="G95" s="28">
        <v>0.4</v>
      </c>
      <c r="H95" s="22">
        <f t="shared" si="2"/>
        <v>0.8</v>
      </c>
      <c r="I95" s="24"/>
    </row>
    <row r="96" ht="16.5" spans="1:9">
      <c r="A96" s="25"/>
      <c r="B96" s="26"/>
      <c r="C96" s="26"/>
      <c r="D96" s="27" t="s">
        <v>84</v>
      </c>
      <c r="E96" s="28"/>
      <c r="F96" s="22">
        <f t="shared" si="3"/>
        <v>2</v>
      </c>
      <c r="G96" s="28">
        <v>0.4</v>
      </c>
      <c r="H96" s="22">
        <f t="shared" si="2"/>
        <v>0.8</v>
      </c>
      <c r="I96" s="24"/>
    </row>
    <row r="97" ht="16.5" spans="1:9">
      <c r="A97" s="25"/>
      <c r="B97" s="26"/>
      <c r="C97" s="26"/>
      <c r="D97" s="27" t="s">
        <v>85</v>
      </c>
      <c r="E97" s="28"/>
      <c r="F97" s="22">
        <f t="shared" si="3"/>
        <v>2</v>
      </c>
      <c r="G97" s="28">
        <v>0.4</v>
      </c>
      <c r="H97" s="22">
        <f t="shared" si="2"/>
        <v>0.8</v>
      </c>
      <c r="I97" s="24"/>
    </row>
    <row r="98" ht="16.5" spans="1:9">
      <c r="A98" s="25"/>
      <c r="B98" s="26"/>
      <c r="C98" s="26"/>
      <c r="D98" s="27" t="s">
        <v>86</v>
      </c>
      <c r="E98" s="28"/>
      <c r="F98" s="22">
        <f t="shared" si="3"/>
        <v>2</v>
      </c>
      <c r="G98" s="28">
        <v>0.4</v>
      </c>
      <c r="H98" s="22">
        <f t="shared" si="2"/>
        <v>0.8</v>
      </c>
      <c r="I98" s="24"/>
    </row>
    <row r="99" ht="16.5" spans="1:9">
      <c r="A99" s="25"/>
      <c r="B99" s="26"/>
      <c r="C99" s="26"/>
      <c r="D99" s="27" t="s">
        <v>49</v>
      </c>
      <c r="E99" s="28"/>
      <c r="F99" s="22">
        <f t="shared" si="3"/>
        <v>2</v>
      </c>
      <c r="G99" s="28">
        <v>0.4</v>
      </c>
      <c r="H99" s="22">
        <f t="shared" si="2"/>
        <v>0.8</v>
      </c>
      <c r="I99" s="24"/>
    </row>
    <row r="100" ht="16.5" spans="1:9">
      <c r="A100" s="25"/>
      <c r="B100" s="26"/>
      <c r="C100" s="26"/>
      <c r="D100" s="27" t="s">
        <v>48</v>
      </c>
      <c r="E100" s="28"/>
      <c r="F100" s="22">
        <f t="shared" si="3"/>
        <v>2</v>
      </c>
      <c r="G100" s="28">
        <v>0.4</v>
      </c>
      <c r="H100" s="22">
        <f t="shared" si="2"/>
        <v>0.8</v>
      </c>
      <c r="I100" s="24"/>
    </row>
    <row r="101" ht="16.5" spans="1:9">
      <c r="A101" s="25"/>
      <c r="B101" s="26"/>
      <c r="C101" s="26"/>
      <c r="D101" s="27" t="s">
        <v>87</v>
      </c>
      <c r="E101" s="28"/>
      <c r="F101" s="22">
        <f t="shared" si="3"/>
        <v>2</v>
      </c>
      <c r="G101" s="28">
        <v>0.4</v>
      </c>
      <c r="H101" s="22">
        <f t="shared" si="2"/>
        <v>0.8</v>
      </c>
      <c r="I101" s="24"/>
    </row>
    <row r="102" ht="16.5" spans="1:9">
      <c r="A102" s="25"/>
      <c r="B102" s="26"/>
      <c r="C102" s="26"/>
      <c r="D102" s="27" t="s">
        <v>88</v>
      </c>
      <c r="E102" s="28"/>
      <c r="F102" s="22">
        <f t="shared" si="3"/>
        <v>2</v>
      </c>
      <c r="G102" s="28">
        <v>0.4</v>
      </c>
      <c r="H102" s="22">
        <f t="shared" si="2"/>
        <v>0.8</v>
      </c>
      <c r="I102" s="24"/>
    </row>
    <row r="103" ht="16.5" spans="1:9">
      <c r="A103" s="25"/>
      <c r="B103" s="26"/>
      <c r="C103" s="26"/>
      <c r="D103" s="27" t="s">
        <v>89</v>
      </c>
      <c r="E103" s="28"/>
      <c r="F103" s="22">
        <f t="shared" si="3"/>
        <v>2</v>
      </c>
      <c r="G103" s="28">
        <v>0.4</v>
      </c>
      <c r="H103" s="22">
        <f t="shared" si="2"/>
        <v>0.8</v>
      </c>
      <c r="I103" s="24"/>
    </row>
    <row r="104" ht="16.5" spans="1:9">
      <c r="A104" s="25"/>
      <c r="B104" s="26"/>
      <c r="C104" s="26"/>
      <c r="D104" s="27" t="s">
        <v>90</v>
      </c>
      <c r="E104" s="28"/>
      <c r="F104" s="22">
        <f t="shared" si="3"/>
        <v>2</v>
      </c>
      <c r="G104" s="28">
        <v>0.4</v>
      </c>
      <c r="H104" s="22">
        <f t="shared" si="2"/>
        <v>0.8</v>
      </c>
      <c r="I104" s="24"/>
    </row>
    <row r="105" ht="16.5" spans="1:9">
      <c r="A105" s="25"/>
      <c r="B105" s="26"/>
      <c r="C105" s="26"/>
      <c r="D105" s="27" t="s">
        <v>91</v>
      </c>
      <c r="E105" s="28"/>
      <c r="F105" s="22">
        <f>2*2</f>
        <v>4</v>
      </c>
      <c r="G105" s="28">
        <v>0.4</v>
      </c>
      <c r="H105" s="22">
        <f t="shared" si="2"/>
        <v>1.6</v>
      </c>
      <c r="I105" s="24"/>
    </row>
    <row r="106" ht="16.5" spans="1:9">
      <c r="A106" s="25"/>
      <c r="B106" s="26"/>
      <c r="C106" s="26"/>
      <c r="D106" s="27" t="s">
        <v>75</v>
      </c>
      <c r="E106" s="28"/>
      <c r="F106" s="22">
        <f>1*2</f>
        <v>2</v>
      </c>
      <c r="G106" s="28">
        <v>0.4</v>
      </c>
      <c r="H106" s="22">
        <f t="shared" si="2"/>
        <v>0.8</v>
      </c>
      <c r="I106" s="24"/>
    </row>
    <row r="107" ht="16.5" spans="1:9">
      <c r="A107" s="25">
        <v>46044</v>
      </c>
      <c r="B107" s="26" t="s">
        <v>9</v>
      </c>
      <c r="C107" s="26" t="s">
        <v>92</v>
      </c>
      <c r="D107" s="27" t="s">
        <v>91</v>
      </c>
      <c r="E107" s="28" t="s">
        <v>30</v>
      </c>
      <c r="F107" s="22">
        <f>366*2</f>
        <v>732</v>
      </c>
      <c r="G107" s="28">
        <v>0.4</v>
      </c>
      <c r="H107" s="22">
        <f t="shared" si="2"/>
        <v>292.8</v>
      </c>
      <c r="I107" s="24"/>
    </row>
    <row r="108" ht="49.5" spans="1:9">
      <c r="A108" s="25">
        <v>46045</v>
      </c>
      <c r="B108" s="26" t="s">
        <v>9</v>
      </c>
      <c r="C108" s="26" t="s">
        <v>93</v>
      </c>
      <c r="D108" s="27" t="s">
        <v>94</v>
      </c>
      <c r="E108" s="29" t="s">
        <v>58</v>
      </c>
      <c r="F108" s="28">
        <v>100</v>
      </c>
      <c r="G108" s="29">
        <v>0.79</v>
      </c>
      <c r="H108" s="28">
        <f t="shared" si="2"/>
        <v>79</v>
      </c>
      <c r="I108" s="24"/>
    </row>
    <row r="109" ht="49.5" spans="1:9">
      <c r="A109" s="25">
        <v>46045</v>
      </c>
      <c r="B109" s="26" t="s">
        <v>9</v>
      </c>
      <c r="C109" s="26" t="s">
        <v>95</v>
      </c>
      <c r="D109" s="27" t="s">
        <v>96</v>
      </c>
      <c r="E109" s="28" t="s">
        <v>37</v>
      </c>
      <c r="F109" s="28">
        <v>1574</v>
      </c>
      <c r="G109" s="28">
        <v>0.2</v>
      </c>
      <c r="H109" s="28">
        <f t="shared" si="2"/>
        <v>314.8</v>
      </c>
      <c r="I109" s="24"/>
    </row>
    <row r="110" ht="33" customHeight="1" spans="1:9">
      <c r="A110" s="8" t="s">
        <v>97</v>
      </c>
      <c r="B110" s="8"/>
      <c r="C110" s="8"/>
      <c r="D110" s="8"/>
      <c r="E110" s="8"/>
      <c r="F110" s="8"/>
      <c r="G110" s="8"/>
      <c r="H110" s="8">
        <f>SUM(H3:H109)</f>
        <v>39429.5650000001</v>
      </c>
    </row>
  </sheetData>
  <autoFilter xmlns:etc="http://www.wps.cn/officeDocument/2017/etCustomData" ref="A1:I109" etc:filterBottomFollowUsedRange="0">
    <extLst/>
  </autoFilter>
  <mergeCells count="76">
    <mergeCell ref="A1:H1"/>
    <mergeCell ref="A110:G110"/>
    <mergeCell ref="A3:A7"/>
    <mergeCell ref="A8:A12"/>
    <mergeCell ref="A13:A17"/>
    <mergeCell ref="A18:A22"/>
    <mergeCell ref="A23:A27"/>
    <mergeCell ref="A28:A32"/>
    <mergeCell ref="A33:A37"/>
    <mergeCell ref="A38:A43"/>
    <mergeCell ref="A44:A45"/>
    <mergeCell ref="A46:A50"/>
    <mergeCell ref="A51:A53"/>
    <mergeCell ref="A54:A58"/>
    <mergeCell ref="A59:A63"/>
    <mergeCell ref="A64:A68"/>
    <mergeCell ref="A69:A74"/>
    <mergeCell ref="A75:A79"/>
    <mergeCell ref="A80:A85"/>
    <mergeCell ref="A86:A106"/>
    <mergeCell ref="B3:B7"/>
    <mergeCell ref="B8:B12"/>
    <mergeCell ref="B13:B17"/>
    <mergeCell ref="B18:B22"/>
    <mergeCell ref="B23:B27"/>
    <mergeCell ref="B28:B32"/>
    <mergeCell ref="B33:B37"/>
    <mergeCell ref="B38:B43"/>
    <mergeCell ref="B44:B45"/>
    <mergeCell ref="B46:B50"/>
    <mergeCell ref="B51:B53"/>
    <mergeCell ref="B54:B58"/>
    <mergeCell ref="B59:B63"/>
    <mergeCell ref="B64:B68"/>
    <mergeCell ref="B69:B74"/>
    <mergeCell ref="B75:B79"/>
    <mergeCell ref="B80:B85"/>
    <mergeCell ref="B86:B106"/>
    <mergeCell ref="C3:C7"/>
    <mergeCell ref="C8:C12"/>
    <mergeCell ref="C13:C17"/>
    <mergeCell ref="C18:C22"/>
    <mergeCell ref="C23:C27"/>
    <mergeCell ref="C28:C32"/>
    <mergeCell ref="C33:C37"/>
    <mergeCell ref="C38:C43"/>
    <mergeCell ref="C44:C45"/>
    <mergeCell ref="C46:C50"/>
    <mergeCell ref="C51:C53"/>
    <mergeCell ref="C54:C58"/>
    <mergeCell ref="C59:C63"/>
    <mergeCell ref="C64:C68"/>
    <mergeCell ref="C69:C74"/>
    <mergeCell ref="C75:C79"/>
    <mergeCell ref="C80:C85"/>
    <mergeCell ref="C86:C106"/>
    <mergeCell ref="D3:D7"/>
    <mergeCell ref="D8:D12"/>
    <mergeCell ref="D13:D17"/>
    <mergeCell ref="D18:D22"/>
    <mergeCell ref="D23:D27"/>
    <mergeCell ref="D28:D32"/>
    <mergeCell ref="D38:D43"/>
    <mergeCell ref="D44:D45"/>
    <mergeCell ref="D54:D58"/>
    <mergeCell ref="D59:D63"/>
    <mergeCell ref="D64:D68"/>
    <mergeCell ref="D69:D74"/>
    <mergeCell ref="D75:D79"/>
    <mergeCell ref="E33:E37"/>
    <mergeCell ref="E46:E50"/>
    <mergeCell ref="E51:E53"/>
    <mergeCell ref="E80:E85"/>
    <mergeCell ref="E86:E106"/>
    <mergeCell ref="I3:I43"/>
    <mergeCell ref="I44:I10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13111</cp:lastModifiedBy>
  <dcterms:created xsi:type="dcterms:W3CDTF">2017-08-21T10:11:00Z</dcterms:created>
  <dcterms:modified xsi:type="dcterms:W3CDTF">2026-01-26T06:24:48Z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2052-12.1.0.24655</vt:lpwstr>
  </property>
  <property fmtid="{D5CDD505-2E9C-101B-9397-08002B2CF9AE}" pid="3" name="ICV">
    <vt:lpwstr>40ADF5763774454A8DFA1C304B7F02D7_13</vt:lpwstr>
  </property>
  <property fmtid="{D5CDD505-2E9C-101B-9397-08002B2CF9AE}" pid="4" name="CalculationRule">
    <vt:i4>0</vt:i4>
  </property>
</Properties>
</file>