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'国内做货-人民币'!$B$1:$I$131</definedName>
    <definedName name="_xlnm._FilterDatabase" localSheetId="1" hidden="1">'国外做货-美金'!$B$1:$I$26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<sst xmlns="http://schemas.openxmlformats.org/spreadsheetml/2006/main" count="410" uniqueCount="209">
  <si>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</si>
  <si>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</si>
  <si>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</si>
  <si>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</si>
  <si>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</si>
  <si>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</si>
  <si>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</si>
  <si>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</si>
  <si>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</si>
  <si>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</si>
  <si>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42568/42676</t>
  </si>
  <si>
    <t>RRNBSK957
工厂：新云峰</t>
  </si>
  <si>
    <t>ARMONIA 1211-741-505/700
Made in Cambodia 女式吊带上衣</t>
  </si>
  <si>
    <t>白色吊牌HPBCRFI001-60*95mm-RFID LOGO</t>
  </si>
  <si>
    <t>黑色 吊绳 MRBCGEN004-320*1.5mm</t>
  </si>
  <si>
    <t>黑色缎带洗标CLBCGEN004*5页-60*25mm</t>
  </si>
  <si>
    <t>黑色挂耳LPBCGEN002-8*13mm</t>
  </si>
  <si>
    <t>黑色RFID织标WLBCRFI025-65*20mm</t>
  </si>
  <si>
    <t>黑色RFID织标WLBCRFI025-65*20mm-4%</t>
  </si>
  <si>
    <t>42595/42600</t>
  </si>
  <si>
    <t>RRNBSK961
工厂：华同</t>
  </si>
  <si>
    <t>MERCURY 1219-707-250/401
Made in China 女吊带上衣</t>
  </si>
  <si>
    <t>白色缎带洗标CLBCGEN003*7页-60*25mm（加页码）</t>
  </si>
  <si>
    <t>白色缎带芯片洗标CLBCRFI001-60*25mm</t>
  </si>
  <si>
    <t>白织标WLBCGEN015-55*10mm</t>
  </si>
  <si>
    <t>42700/42705/43039/43052</t>
  </si>
  <si>
    <t>RRNBSK1007
工厂：乐维斯</t>
  </si>
  <si>
    <t>TC-739 1231-741-800/812
Made in Cambodia 男士短裤</t>
  </si>
  <si>
    <t>白色RFID织标WLBCRFI015-65*19mm</t>
  </si>
  <si>
    <t>白色织标WLBCGEN020-85*20mm</t>
  </si>
  <si>
    <t>43562/43803</t>
  </si>
  <si>
    <t>RRNBSK1012
工厂：乐维斯</t>
  </si>
  <si>
    <t>ROXANA 1355-741-300/717
Made in Cambodia 女式吊带长裙</t>
  </si>
  <si>
    <t>白色吊牌HPBCGEN011-60*95mm-RFID LOGO-新版</t>
  </si>
  <si>
    <t>白色缎带洗标CLBCGEN003*4页-60*25mm（加页码）</t>
  </si>
  <si>
    <t>44264/44265/44266配比
44248/44254/44255</t>
  </si>
  <si>
    <t>RRNBSK1044
工厂：新云峰</t>
  </si>
  <si>
    <t>1443-741-700/807 MARLENE 
Made in Cambodia 女式吊带上衣</t>
  </si>
  <si>
    <t>配比装胶带贴纸  BKSKR24014</t>
  </si>
  <si>
    <t>白色缎带洗标CLBCGEN003*6页-60*25mm</t>
  </si>
  <si>
    <t>白色缎带芯片洗标CLBCRFI001-60*25mm（+2%）</t>
  </si>
  <si>
    <t>备库</t>
  </si>
  <si>
    <t>RRNBSK1053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</si>
  <si>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加单40</t>
    </r>
  </si>
  <si>
    <t>WLBCRFI006 RFID黑织标-51*51mm</t>
  </si>
  <si>
    <t>92914/92730</t>
  </si>
  <si>
    <t>RRNBSK1063</t>
  </si>
  <si>
    <t>1524-742-700
Made in BANGLADESH 女上装</t>
  </si>
  <si>
    <t>黑色吊牌HPBCGEN012-60*95mm RFID LOGO-新版</t>
  </si>
  <si>
    <t>WLBCRFI006  黑织标-51*51mm</t>
  </si>
  <si>
    <t>45176/45177</t>
  </si>
  <si>
    <t>RRNBSK1064
工厂：乐维斯</t>
  </si>
  <si>
    <r>
      <rPr>
        <sz val="11"/>
        <rFont val="宋体"/>
        <charset val="134"/>
        <scheme val="minor"/>
      </rPr>
      <t>1558-545-812  
Made in Cambodia 女</t>
    </r>
    <r>
      <rPr>
        <b/>
        <sz val="11"/>
        <rFont val="宋体"/>
        <charset val="134"/>
        <scheme val="minor"/>
      </rPr>
      <t>上装</t>
    </r>
  </si>
  <si>
    <t>白色缎带洗标CLBCGEN003*5页-60*25mm</t>
  </si>
  <si>
    <t>93147/93148</t>
  </si>
  <si>
    <t>RRNBSK1076
工厂：华同</t>
  </si>
  <si>
    <t>5498-707-800/812  TC-708
Made in China 男士长裤
加单8</t>
  </si>
  <si>
    <t>白色缎带洗标CLBCGEN003*4页-60*25mm</t>
  </si>
  <si>
    <t xml:space="preserve">白色织标WLBCGEN020-85*20mm </t>
  </si>
  <si>
    <t>45320/45321/45322/45323
配比45324/45325</t>
  </si>
  <si>
    <t>RRNBSK1075
工厂：乐维斯</t>
  </si>
  <si>
    <t>TC-739 1231-741-800/812
Made in Cambodia 男士短裤
加单1</t>
  </si>
  <si>
    <t>RRNBSK1077</t>
  </si>
  <si>
    <t>1524-742-700
Made in BANGLADESH 女上装
加单1</t>
  </si>
  <si>
    <t>黑色缎带洗标CLBCGEN004*6页-60*25mm（加页码）</t>
  </si>
  <si>
    <t>42805</t>
  </si>
  <si>
    <t>RRNBSK1078
工厂：乐维斯</t>
  </si>
  <si>
    <t>FLAUTARRA 1247-778-211
Made in Cambodia  女吊带上衣
补单</t>
  </si>
  <si>
    <t>蓝黑吊牌HPBCRFI005-45*120mm-RFID LOGO</t>
  </si>
  <si>
    <t>白色缎带洗标CLBCGEN003*6页-60*25mm（加页码）</t>
  </si>
  <si>
    <t>蓝黑尺码标WLBCGEN033-15*14mm</t>
  </si>
  <si>
    <t>蓝黑芯片织标WLBCRFI020-65*20</t>
  </si>
  <si>
    <t>RRNBSK1088</t>
  </si>
  <si>
    <t>1524-742-700
Made in BANGLADESH 女上装
加单2</t>
  </si>
  <si>
    <t>RRNBSK1100</t>
  </si>
  <si>
    <t>1524-742-700
Made in BANGLADESH 女上装
加单3</t>
  </si>
  <si>
    <t>45985/45990/45987/45989</t>
  </si>
  <si>
    <t>RRNBSK1101
工厂：华同</t>
  </si>
  <si>
    <t>5498-707-800/812  TC-708
Made in China 男士长裤
加单9</t>
  </si>
  <si>
    <t>RRNBSK1103
工厂：GLOBAL FIT</t>
  </si>
  <si>
    <t>AMANECER 1622-741-718
Made in BANGLADESH 女士马甲</t>
  </si>
  <si>
    <t>白色织标WLBCGEN017（05B）-65*19mm</t>
  </si>
  <si>
    <t>白色空白织标WLBCRFI019-65*20mm（+3%）</t>
  </si>
  <si>
    <t>46097/46098/46099/46100</t>
  </si>
  <si>
    <t>RRNBSK1105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</si>
  <si>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加单4</t>
    </r>
  </si>
  <si>
    <t xml:space="preserve">白色缎带洗标CLBCGEN003*5页-60*25mm </t>
  </si>
  <si>
    <t>白色空白织标WLBCRFI019-65*20mm（+2%）</t>
  </si>
  <si>
    <t>白色织标WLBCGEN009-39*39mm</t>
  </si>
  <si>
    <t>46319/46322</t>
  </si>
  <si>
    <t>RRNBSK1106
工厂：乐维斯</t>
  </si>
  <si>
    <t>TC-739 1231-741-800/812
Made in Cambodia 男士短裤
加单2</t>
  </si>
  <si>
    <t>RRNBSK1116
工厂：豪志</t>
  </si>
  <si>
    <t>6621-260-807  LUZ 
Made in China 女外套</t>
  </si>
  <si>
    <t>BKKBXM24002 空白标（60*25mm）</t>
  </si>
  <si>
    <t>WLBCRFI005 RFID白织标-51*51mm</t>
  </si>
  <si>
    <t>46714/46716</t>
  </si>
  <si>
    <t>RRNBSK1119
工厂：华同</t>
  </si>
  <si>
    <t>MERCURY 1219-707-600
Made in China 女吊带上衣
加单1</t>
  </si>
  <si>
    <t>47151/47152</t>
  </si>
  <si>
    <t>RRNBSK1139
工厂：华同</t>
  </si>
  <si>
    <t>5498-707-800/812  TC-708
Made in China 男士长裤
加单10</t>
  </si>
  <si>
    <t>47365/47366</t>
  </si>
  <si>
    <t>RRNBSK1140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</si>
  <si>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加单5</t>
    </r>
  </si>
  <si>
    <t>RRNBSK1146
工厂：华同</t>
  </si>
  <si>
    <t>5498-707-800  TC-708
Made in China 男士长裤
加单11</t>
  </si>
  <si>
    <t>92914/92730/93128/45535/46006</t>
  </si>
  <si>
    <t>RRNBSK1160</t>
  </si>
  <si>
    <t>1524-742-700
Made in BANGLADESH 女上装
补单4%</t>
  </si>
  <si>
    <t>47784/47786/47787/47788</t>
  </si>
  <si>
    <t>RRNBSK1161
工厂：乐维斯</t>
  </si>
  <si>
    <t>TC-739 1231-741-800/812
Made in Cambodia 男士短裤
加单3</t>
  </si>
  <si>
    <t>白色RFID织标WLBCRFI015-65*19mm（+2%）</t>
  </si>
  <si>
    <t>/</t>
  </si>
  <si>
    <t>RRNBSK1182
工厂：华同</t>
  </si>
  <si>
    <t>MERCURY 1219-707-600
Made in China 女吊带上衣
补单</t>
  </si>
  <si>
    <t>RRNBSK1203
工厂：华同</t>
  </si>
  <si>
    <t>MERCURY 1219-707-600
Made in China 女吊带上衣
补单2</t>
  </si>
  <si>
    <t>RRNBSK1188
工厂：华同</t>
  </si>
  <si>
    <t>5498-707-800  TC-708
Made in China 男士长裤
补单</t>
  </si>
  <si>
    <t>RRNBSK1209
工厂：豪志</t>
  </si>
  <si>
    <t>6621-260-807  LUZ 
Made in China 女外套  补单</t>
  </si>
  <si>
    <t>华同</t>
  </si>
  <si>
    <t>1174-777</t>
  </si>
  <si>
    <t>华昇泰</t>
  </si>
  <si>
    <t>1219-707</t>
  </si>
  <si>
    <t>5498-707</t>
  </si>
  <si>
    <t>豪志</t>
  </si>
  <si>
    <t>6621-260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</si>
  <si>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</si>
  <si>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</si>
  <si>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</si>
  <si>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</si>
  <si>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</si>
  <si>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</si>
  <si>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</si>
  <si>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</si>
  <si>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</si>
  <si>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</si>
  <si>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</si>
  <si>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睿宁</t>
  </si>
  <si>
    <t>连云港华同服饰有限公司</t>
  </si>
  <si>
    <t>无</t>
  </si>
  <si>
    <t>个</t>
  </si>
  <si>
    <t>多开一遍</t>
  </si>
  <si>
    <t>连云港华昇泰服饰有限公司</t>
  </si>
  <si>
    <t>商标</t>
  </si>
  <si>
    <t>连云港华昇泰服
饰有限公司</t>
  </si>
  <si>
    <t>淮北豪志服装
有限公司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</si>
  <si>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</si>
  <si>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</si>
  <si>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</si>
  <si>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白色缎带芯片洗标CLBCRFI001-60*25mm-补2%</t>
  </si>
  <si>
    <t>44434/44446</t>
  </si>
  <si>
    <t>RRNBSK1057
工厂：乐维斯</t>
  </si>
  <si>
    <t>ROXANA 1355-222-300/717
Made in Cambodia 女式吊带长裙</t>
  </si>
  <si>
    <t>白色RFID织标WLBCRFI015-65*20mm（+2%）</t>
  </si>
  <si>
    <t>白色织标WLBCGEN007-39*39mm</t>
  </si>
  <si>
    <t>45519/45525/45526/
45527/45528</t>
  </si>
  <si>
    <t>RRNBSK1089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</si>
  <si>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加单3</t>
    </r>
  </si>
  <si>
    <t>白色缎带洗标CLBCGEN003*5页-60*25mm 旧版</t>
  </si>
  <si>
    <t>白色缎带空白标 BKKBXM24002（60*25mm）</t>
  </si>
  <si>
    <t>RRNBSK1138
工厂：GF</t>
  </si>
  <si>
    <t>1138-741
Made in Cambodia 女下装裤子
补单</t>
  </si>
  <si>
    <t>黑色缎带空白标 BKKBXM24002（60*25mm）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</si>
  <si>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</si>
  <si>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</si>
  <si>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</si>
  <si>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</si>
  <si>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</si>
  <si>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白色吊牌HPBCGEN001-60*95mm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</si>
  <si>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</si>
  <si>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</si>
  <si>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</si>
  <si>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</si>
  <si>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</si>
  <si>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</si>
  <si>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</si>
  <si>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</si>
  <si>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</si>
  <si>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</si>
  <si>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</si>
  <si>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</si>
  <si>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</si>
  <si>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</si>
  <si>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</si>
  <si>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</si>
  <si>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</si>
  <si>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</si>
  <si>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</si>
  <si>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</si>
  <si>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</si>
  <si>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</si>
  <si>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</si>
  <si>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</si>
  <si>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发  票  通  知  单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</si>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</sst>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0;\-\$#,##0.0000"/>
    <numFmt numFmtId="180" formatCode="0_ "/>
    <numFmt numFmtId="181" formatCode="\$#,##0.0000_);[Red]\(\$#,##0.0000\)"/>
    <numFmt numFmtId="182" formatCode="\$#,##0.000_);[Red]\(\$#,##0.000\)"/>
    <numFmt numFmtId="183" formatCode="\$#,##0.000;\-\$#,##0.000"/>
    <numFmt numFmtId="184" formatCode="&quot;￥&quot;#,##0.00_);[Red]\(&quot;￥&quot;#,##0.00\)"/>
    <numFmt numFmtId="185" formatCode="&quot;￥&quot;#,##0.000_);[Red]\(&quot;￥&quot;#,##0.000\)"/>
    <numFmt numFmtId="186" formatCode="&quot;￥&quot;#,##0.000;&quot;￥&quot;\-#,##0.000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17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6" fontId="7" fillId="0" borderId="2" xfId="0" applyNumberFormat="1" applyFont="1" applyFill="1" applyBorder="1" applyAlignment="1">
      <alignment horizontal="center" vertical="center"/>
    </xf>
    <xf numFmtId="26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26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84" fontId="7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4" fontId="7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85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84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185" fontId="7" fillId="4" borderId="1" xfId="0" applyNumberFormat="1" applyFont="1" applyFill="1" applyBorder="1" applyAlignment="1">
      <alignment horizontal="center" vertical="center"/>
    </xf>
    <xf numFmtId="185" fontId="7" fillId="0" borderId="2" xfId="0" applyNumberFormat="1" applyFont="1" applyFill="1" applyBorder="1" applyAlignment="1">
      <alignment horizontal="center" vertical="center"/>
    </xf>
    <xf numFmtId="185" fontId="7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86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5" fontId="7" fillId="5" borderId="2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85" fontId="7" fillId="5" borderId="4" xfId="0" applyNumberFormat="1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 wrapText="1"/>
    </xf>
    <xf numFmtId="185" fontId="7" fillId="5" borderId="1" xfId="0" applyNumberFormat="1" applyFont="1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85" fontId="7" fillId="6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58" fontId="11" fillId="7" borderId="5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84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58" fontId="11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84" fontId="0" fillId="8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58" fontId="11" fillId="5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84" fontId="0" fillId="9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58" fontId="11" fillId="6" borderId="5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184" fontId="0" fillId="10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1172845</xdr:colOff>
      <xdr:row>132</xdr:row>
      <xdr:rowOff>122555</xdr:rowOff>
    </xdr:from>
    <xdr:to>
      <xdr:col>5</xdr:col>
      <xdr:colOff>2948305</xdr:colOff>
      <xdr:row>143</xdr:row>
      <xdr:rowOff>46355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2110" y="25332055"/>
          <a:ext cx="4000500" cy="201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abSelected="1" zoomScale="85" zoomScaleNormal="85" workbookViewId="0">
      <pane ySplit="2" topLeftCell="A141" activePane="bottomLeft" state="frozen"/>
      <selection/>
      <selection pane="bottomLeft" activeCell="F166" sqref="F166"/>
    </sheetView>
  </sheetViews>
  <sheetFormatPr defaultColWidth="8.72727272727273" defaultRowHeight="15" customHeight="1"/>
  <cols>
    <col min="1" max="1" width="14.9090909090909" style="1" customWidth="1"/>
    <col min="2" max="2" width="14.9090909090909" style="76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51" customWidth="1"/>
    <col min="7" max="8" width="11" style="1" customWidth="1"/>
    <col min="9" max="9" width="22.3454545454545" style="2" customWidth="1"/>
    <col min="10" max="10" width="21.1636363636364" style="1" customWidth="1"/>
    <col min="11" max="16384" width="8.72727272727273" style="1"/>
  </cols>
  <sheetData>
    <row r="1" customHeight="1" spans="1:9">
      <c r="A1" s="77" t="s">
        <v>0</v>
      </c>
      <c r="B1" s="78"/>
      <c r="C1" s="78"/>
      <c r="D1" s="78"/>
      <c r="E1" s="78"/>
      <c r="F1" s="55"/>
      <c r="G1" s="78"/>
      <c r="H1" s="78"/>
      <c r="I1" s="79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9">
        <v>45959</v>
      </c>
      <c r="B3" s="57">
        <v>45987</v>
      </c>
      <c r="C3" s="58" t="s">
        <v>10</v>
      </c>
      <c r="D3" s="59" t="s">
        <v>11</v>
      </c>
      <c r="E3" s="16" t="s">
        <v>12</v>
      </c>
      <c r="F3" s="16" t="s">
        <v>13</v>
      </c>
      <c r="G3" s="17">
        <v>20000</v>
      </c>
      <c r="H3" s="80">
        <v>0.35</v>
      </c>
      <c r="I3" s="61">
        <f t="shared" ref="I3:I48" si="0">G3*H3</f>
        <v>7000</v>
      </c>
    </row>
    <row r="4" customHeight="1" spans="1:9">
      <c r="A4" s="19"/>
      <c r="B4" s="57"/>
      <c r="C4" s="81"/>
      <c r="D4" s="59"/>
      <c r="E4" s="16"/>
      <c r="F4" s="17" t="s">
        <v>14</v>
      </c>
      <c r="G4" s="17">
        <v>20000</v>
      </c>
      <c r="H4" s="82"/>
      <c r="I4" s="61">
        <f t="shared" si="0"/>
        <v>0</v>
      </c>
    </row>
    <row r="5" customHeight="1" spans="1:9">
      <c r="A5" s="19"/>
      <c r="B5" s="83">
        <v>46005</v>
      </c>
      <c r="C5" s="81"/>
      <c r="D5" s="59"/>
      <c r="E5" s="16"/>
      <c r="F5" s="16" t="s">
        <v>13</v>
      </c>
      <c r="G5" s="17">
        <v>33020</v>
      </c>
      <c r="H5" s="80">
        <v>0.35</v>
      </c>
      <c r="I5" s="61">
        <f t="shared" si="0"/>
        <v>11557</v>
      </c>
    </row>
    <row r="6" customHeight="1" spans="1:9">
      <c r="A6" s="19"/>
      <c r="B6" s="84"/>
      <c r="C6" s="81"/>
      <c r="D6" s="59"/>
      <c r="E6" s="16"/>
      <c r="F6" s="17" t="s">
        <v>14</v>
      </c>
      <c r="G6" s="17">
        <v>33020</v>
      </c>
      <c r="H6" s="82"/>
      <c r="I6" s="61">
        <f t="shared" si="0"/>
        <v>0</v>
      </c>
    </row>
    <row r="7" customHeight="1" spans="1:9">
      <c r="A7" s="19"/>
      <c r="B7" s="57">
        <v>45990</v>
      </c>
      <c r="C7" s="81"/>
      <c r="D7" s="59"/>
      <c r="E7" s="16"/>
      <c r="F7" s="17" t="s">
        <v>15</v>
      </c>
      <c r="G7" s="17">
        <f>30000*5</f>
        <v>150000</v>
      </c>
      <c r="H7" s="60">
        <v>0.0083</v>
      </c>
      <c r="I7" s="61">
        <f t="shared" si="0"/>
        <v>1245</v>
      </c>
    </row>
    <row r="8" customHeight="1" spans="1:9">
      <c r="A8" s="19"/>
      <c r="B8" s="57">
        <v>45989</v>
      </c>
      <c r="C8" s="81"/>
      <c r="D8" s="59"/>
      <c r="E8" s="16"/>
      <c r="F8" s="17" t="s">
        <v>15</v>
      </c>
      <c r="G8" s="17">
        <f>23020*5</f>
        <v>115100</v>
      </c>
      <c r="H8" s="85">
        <v>0.048</v>
      </c>
      <c r="I8" s="61">
        <f t="shared" si="0"/>
        <v>5524.8</v>
      </c>
    </row>
    <row r="9" customHeight="1" spans="1:9">
      <c r="A9" s="19"/>
      <c r="B9" s="83">
        <v>45975</v>
      </c>
      <c r="C9" s="81"/>
      <c r="D9" s="59"/>
      <c r="E9" s="16"/>
      <c r="F9" s="17" t="s">
        <v>16</v>
      </c>
      <c r="G9" s="17">
        <v>53020</v>
      </c>
      <c r="H9" s="85">
        <v>0.035</v>
      </c>
      <c r="I9" s="61">
        <f t="shared" si="0"/>
        <v>1855.7</v>
      </c>
    </row>
    <row r="10" customHeight="1" spans="1:9">
      <c r="A10" s="19"/>
      <c r="B10" s="86"/>
      <c r="C10" s="81"/>
      <c r="D10" s="59"/>
      <c r="E10" s="16"/>
      <c r="F10" s="16" t="s">
        <v>17</v>
      </c>
      <c r="G10" s="17">
        <v>53020</v>
      </c>
      <c r="H10" s="87">
        <v>0.85</v>
      </c>
      <c r="I10" s="61">
        <f t="shared" si="0"/>
        <v>45067</v>
      </c>
    </row>
    <row r="11" customHeight="1" spans="1:9">
      <c r="A11" s="19"/>
      <c r="B11" s="88">
        <v>46010</v>
      </c>
      <c r="C11" s="81"/>
      <c r="D11" s="59"/>
      <c r="E11" s="16"/>
      <c r="F11" s="16" t="s">
        <v>18</v>
      </c>
      <c r="G11" s="68">
        <f>53020*0.04</f>
        <v>2120.8</v>
      </c>
      <c r="H11" s="87">
        <v>0.85</v>
      </c>
      <c r="I11" s="61">
        <f t="shared" si="0"/>
        <v>1802.68</v>
      </c>
    </row>
    <row r="12" customHeight="1" spans="1:9">
      <c r="A12" s="89">
        <v>45960</v>
      </c>
      <c r="B12" s="90">
        <v>45978</v>
      </c>
      <c r="C12" s="91" t="s">
        <v>19</v>
      </c>
      <c r="D12" s="92" t="s">
        <v>20</v>
      </c>
      <c r="E12" s="93" t="s">
        <v>21</v>
      </c>
      <c r="F12" s="93" t="s">
        <v>13</v>
      </c>
      <c r="G12" s="94">
        <v>15000</v>
      </c>
      <c r="H12" s="95">
        <v>0.35</v>
      </c>
      <c r="I12" s="96">
        <f t="shared" si="0"/>
        <v>5250</v>
      </c>
    </row>
    <row r="13" customHeight="1" spans="1:9">
      <c r="A13" s="89"/>
      <c r="B13" s="97"/>
      <c r="C13" s="98"/>
      <c r="D13" s="99"/>
      <c r="E13" s="93"/>
      <c r="F13" s="100" t="s">
        <v>14</v>
      </c>
      <c r="G13" s="94">
        <v>15000</v>
      </c>
      <c r="H13" s="95"/>
      <c r="I13" s="96">
        <f t="shared" si="0"/>
        <v>0</v>
      </c>
    </row>
    <row r="14" customHeight="1" spans="1:9">
      <c r="A14" s="89"/>
      <c r="B14" s="101">
        <v>46013</v>
      </c>
      <c r="C14" s="98"/>
      <c r="D14" s="99"/>
      <c r="E14" s="93"/>
      <c r="F14" s="93" t="s">
        <v>13</v>
      </c>
      <c r="G14" s="94">
        <f>82020-15000</f>
        <v>67020</v>
      </c>
      <c r="H14" s="95">
        <v>0.35</v>
      </c>
      <c r="I14" s="96">
        <f t="shared" si="0"/>
        <v>23457</v>
      </c>
    </row>
    <row r="15" customHeight="1" spans="1:9">
      <c r="A15" s="89"/>
      <c r="B15" s="101"/>
      <c r="C15" s="98"/>
      <c r="D15" s="99"/>
      <c r="E15" s="93"/>
      <c r="F15" s="100" t="s">
        <v>14</v>
      </c>
      <c r="G15" s="94">
        <v>67020</v>
      </c>
      <c r="H15" s="95"/>
      <c r="I15" s="96">
        <f t="shared" si="0"/>
        <v>0</v>
      </c>
    </row>
    <row r="16" customHeight="1" spans="1:9">
      <c r="A16" s="89"/>
      <c r="B16" s="102">
        <v>45983</v>
      </c>
      <c r="C16" s="98"/>
      <c r="D16" s="99"/>
      <c r="E16" s="93"/>
      <c r="F16" s="100" t="s">
        <v>22</v>
      </c>
      <c r="G16" s="94">
        <f>82020*7</f>
        <v>574140</v>
      </c>
      <c r="H16" s="103">
        <v>0.042</v>
      </c>
      <c r="I16" s="96">
        <f t="shared" si="0"/>
        <v>24113.88</v>
      </c>
    </row>
    <row r="17" customHeight="1" spans="1:9">
      <c r="A17" s="89"/>
      <c r="B17" s="101">
        <v>45976</v>
      </c>
      <c r="C17" s="98"/>
      <c r="D17" s="99"/>
      <c r="E17" s="93"/>
      <c r="F17" s="100" t="s">
        <v>23</v>
      </c>
      <c r="G17" s="94">
        <v>82020</v>
      </c>
      <c r="H17" s="95">
        <v>0.58</v>
      </c>
      <c r="I17" s="96">
        <f t="shared" si="0"/>
        <v>47571.6</v>
      </c>
    </row>
    <row r="18" customHeight="1" spans="1:9">
      <c r="A18" s="89"/>
      <c r="B18" s="101"/>
      <c r="C18" s="98"/>
      <c r="D18" s="99"/>
      <c r="E18" s="93"/>
      <c r="F18" s="93" t="s">
        <v>24</v>
      </c>
      <c r="G18" s="94">
        <v>82020</v>
      </c>
      <c r="H18" s="103">
        <v>0.095</v>
      </c>
      <c r="I18" s="96">
        <f t="shared" si="0"/>
        <v>7791.9</v>
      </c>
    </row>
    <row r="19" customHeight="1" spans="1:9">
      <c r="A19" s="19">
        <v>45971</v>
      </c>
      <c r="B19" s="57">
        <v>45978</v>
      </c>
      <c r="C19" s="30" t="s">
        <v>25</v>
      </c>
      <c r="D19" s="62" t="s">
        <v>26</v>
      </c>
      <c r="E19" s="16" t="s">
        <v>27</v>
      </c>
      <c r="F19" s="16" t="s">
        <v>13</v>
      </c>
      <c r="G19" s="17">
        <v>5000</v>
      </c>
      <c r="H19" s="104">
        <v>0.35</v>
      </c>
      <c r="I19" s="61">
        <f t="shared" si="0"/>
        <v>1750</v>
      </c>
    </row>
    <row r="20" customHeight="1" spans="1:9">
      <c r="A20" s="19"/>
      <c r="B20" s="57"/>
      <c r="C20" s="34"/>
      <c r="D20" s="62"/>
      <c r="E20" s="16"/>
      <c r="F20" s="17" t="s">
        <v>14</v>
      </c>
      <c r="G20" s="17">
        <v>5000</v>
      </c>
      <c r="H20" s="105"/>
      <c r="I20" s="61">
        <f t="shared" si="0"/>
        <v>0</v>
      </c>
    </row>
    <row r="21" customHeight="1" spans="1:9">
      <c r="A21" s="19"/>
      <c r="B21" s="86">
        <v>45976</v>
      </c>
      <c r="C21" s="34"/>
      <c r="D21" s="25"/>
      <c r="E21" s="16"/>
      <c r="F21" s="16" t="s">
        <v>28</v>
      </c>
      <c r="G21" s="17">
        <v>20000</v>
      </c>
      <c r="H21" s="85">
        <v>0.85</v>
      </c>
      <c r="I21" s="61">
        <f t="shared" si="0"/>
        <v>17000</v>
      </c>
    </row>
    <row r="22" customHeight="1" spans="1:9">
      <c r="A22" s="19"/>
      <c r="B22" s="84"/>
      <c r="C22" s="34"/>
      <c r="D22" s="25"/>
      <c r="E22" s="16"/>
      <c r="F22" s="16" t="s">
        <v>29</v>
      </c>
      <c r="G22" s="17">
        <v>20000</v>
      </c>
      <c r="H22" s="85">
        <v>0.158</v>
      </c>
      <c r="I22" s="61">
        <f t="shared" si="0"/>
        <v>3160</v>
      </c>
    </row>
    <row r="23" customHeight="1" spans="1:9">
      <c r="A23" s="19">
        <v>45973</v>
      </c>
      <c r="B23" s="27">
        <v>45999</v>
      </c>
      <c r="C23" s="67" t="s">
        <v>30</v>
      </c>
      <c r="D23" s="59" t="s">
        <v>31</v>
      </c>
      <c r="E23" s="16" t="s">
        <v>32</v>
      </c>
      <c r="F23" s="16" t="s">
        <v>33</v>
      </c>
      <c r="G23" s="20">
        <v>12000</v>
      </c>
      <c r="H23" s="87">
        <v>0.35</v>
      </c>
      <c r="I23" s="61">
        <f t="shared" si="0"/>
        <v>4200</v>
      </c>
    </row>
    <row r="24" customHeight="1" spans="1:9">
      <c r="A24" s="19"/>
      <c r="B24" s="36"/>
      <c r="C24" s="72"/>
      <c r="D24" s="15"/>
      <c r="E24" s="16"/>
      <c r="F24" s="17" t="s">
        <v>14</v>
      </c>
      <c r="G24" s="20">
        <v>12000</v>
      </c>
      <c r="H24" s="87"/>
      <c r="I24" s="61">
        <f t="shared" si="0"/>
        <v>0</v>
      </c>
    </row>
    <row r="25" customHeight="1" spans="1:9">
      <c r="A25" s="19"/>
      <c r="B25" s="31">
        <v>46002</v>
      </c>
      <c r="C25" s="72"/>
      <c r="D25" s="15"/>
      <c r="E25" s="16"/>
      <c r="F25" s="16" t="s">
        <v>33</v>
      </c>
      <c r="G25" s="20">
        <f>46020-12000</f>
        <v>34020</v>
      </c>
      <c r="H25" s="87">
        <v>0.35</v>
      </c>
      <c r="I25" s="61">
        <f t="shared" si="0"/>
        <v>11907</v>
      </c>
    </row>
    <row r="26" customHeight="1" spans="1:9">
      <c r="A26" s="19"/>
      <c r="B26" s="31"/>
      <c r="C26" s="72"/>
      <c r="D26" s="15"/>
      <c r="E26" s="16"/>
      <c r="F26" s="17" t="s">
        <v>14</v>
      </c>
      <c r="G26" s="20">
        <v>34020</v>
      </c>
      <c r="H26" s="87"/>
      <c r="I26" s="61">
        <f t="shared" si="0"/>
        <v>0</v>
      </c>
    </row>
    <row r="27" customHeight="1" spans="1:9">
      <c r="A27" s="19"/>
      <c r="B27" s="106">
        <v>45989</v>
      </c>
      <c r="C27" s="72"/>
      <c r="D27" s="15"/>
      <c r="E27" s="16"/>
      <c r="F27" s="17" t="s">
        <v>34</v>
      </c>
      <c r="G27" s="20">
        <f>22000*4</f>
        <v>88000</v>
      </c>
      <c r="H27" s="85">
        <v>0.042</v>
      </c>
      <c r="I27" s="61">
        <f t="shared" si="0"/>
        <v>3696</v>
      </c>
    </row>
    <row r="28" customHeight="1" spans="1:9">
      <c r="A28" s="19"/>
      <c r="B28" s="31">
        <v>45980</v>
      </c>
      <c r="C28" s="72"/>
      <c r="D28" s="15"/>
      <c r="E28" s="16"/>
      <c r="F28" s="17" t="s">
        <v>23</v>
      </c>
      <c r="G28" s="20">
        <v>54020</v>
      </c>
      <c r="H28" s="87">
        <v>0.58</v>
      </c>
      <c r="I28" s="61">
        <f t="shared" si="0"/>
        <v>31331.6</v>
      </c>
    </row>
    <row r="29" customHeight="1" spans="1:9">
      <c r="A29" s="19"/>
      <c r="B29" s="31"/>
      <c r="C29" s="72"/>
      <c r="D29" s="15"/>
      <c r="E29" s="16"/>
      <c r="F29" s="16" t="s">
        <v>24</v>
      </c>
      <c r="G29" s="20">
        <v>54020</v>
      </c>
      <c r="H29" s="85">
        <v>0.095</v>
      </c>
      <c r="I29" s="61">
        <f t="shared" si="0"/>
        <v>5131.9</v>
      </c>
    </row>
    <row r="30" customHeight="1" spans="1:9">
      <c r="A30" s="19">
        <v>45987</v>
      </c>
      <c r="B30" s="27">
        <v>46006</v>
      </c>
      <c r="C30" s="16" t="s">
        <v>35</v>
      </c>
      <c r="D30" s="62" t="s">
        <v>36</v>
      </c>
      <c r="E30" s="16" t="s">
        <v>37</v>
      </c>
      <c r="F30" s="16" t="s">
        <v>33</v>
      </c>
      <c r="G30" s="68">
        <v>5616</v>
      </c>
      <c r="H30" s="80">
        <v>0.35</v>
      </c>
      <c r="I30" s="61">
        <f t="shared" si="0"/>
        <v>1965.6</v>
      </c>
    </row>
    <row r="31" customHeight="1" spans="1:9">
      <c r="A31" s="19"/>
      <c r="B31" s="31"/>
      <c r="C31" s="16"/>
      <c r="D31" s="25"/>
      <c r="E31" s="16"/>
      <c r="F31" s="17" t="s">
        <v>14</v>
      </c>
      <c r="G31" s="68">
        <v>5616</v>
      </c>
      <c r="H31" s="82"/>
      <c r="I31" s="61">
        <f t="shared" si="0"/>
        <v>0</v>
      </c>
    </row>
    <row r="32" customHeight="1" spans="1:9">
      <c r="A32" s="19"/>
      <c r="B32" s="19">
        <v>46379</v>
      </c>
      <c r="C32" s="16"/>
      <c r="D32" s="25"/>
      <c r="E32" s="16"/>
      <c r="F32" s="16" t="s">
        <v>33</v>
      </c>
      <c r="G32" s="68">
        <v>15312</v>
      </c>
      <c r="H32" s="80">
        <v>0.35</v>
      </c>
      <c r="I32" s="61">
        <f t="shared" si="0"/>
        <v>5359.2</v>
      </c>
    </row>
    <row r="33" customHeight="1" spans="1:9">
      <c r="A33" s="19"/>
      <c r="B33" s="19"/>
      <c r="C33" s="16"/>
      <c r="D33" s="25"/>
      <c r="E33" s="16"/>
      <c r="F33" s="17" t="s">
        <v>14</v>
      </c>
      <c r="G33" s="68">
        <v>15312</v>
      </c>
      <c r="H33" s="82"/>
      <c r="I33" s="61">
        <f t="shared" si="0"/>
        <v>0</v>
      </c>
    </row>
    <row r="34" customHeight="1" spans="1:9">
      <c r="A34" s="19"/>
      <c r="B34" s="19"/>
      <c r="C34" s="16"/>
      <c r="D34" s="25"/>
      <c r="E34" s="16"/>
      <c r="F34" s="17" t="s">
        <v>38</v>
      </c>
      <c r="G34" s="68">
        <v>2636</v>
      </c>
      <c r="H34" s="105">
        <v>0.24</v>
      </c>
      <c r="I34" s="61">
        <f t="shared" si="0"/>
        <v>632.64</v>
      </c>
    </row>
    <row r="35" customHeight="1" spans="1:9">
      <c r="A35" s="19"/>
      <c r="B35" s="31">
        <v>46026</v>
      </c>
      <c r="C35" s="16"/>
      <c r="D35" s="25"/>
      <c r="E35" s="16"/>
      <c r="F35" s="16" t="s">
        <v>33</v>
      </c>
      <c r="G35" s="68">
        <f>44000-5616-15312</f>
        <v>23072</v>
      </c>
      <c r="H35" s="80">
        <v>0.35</v>
      </c>
      <c r="I35" s="61">
        <f t="shared" si="0"/>
        <v>8075.2</v>
      </c>
    </row>
    <row r="36" customHeight="1" spans="1:9">
      <c r="A36" s="19"/>
      <c r="B36" s="31"/>
      <c r="C36" s="16"/>
      <c r="D36" s="25"/>
      <c r="E36" s="16"/>
      <c r="F36" s="17" t="s">
        <v>14</v>
      </c>
      <c r="G36" s="68">
        <v>23072</v>
      </c>
      <c r="H36" s="82"/>
      <c r="I36" s="61">
        <f t="shared" si="0"/>
        <v>0</v>
      </c>
    </row>
    <row r="37" customHeight="1" spans="1:9">
      <c r="A37" s="19"/>
      <c r="B37" s="31"/>
      <c r="C37" s="16"/>
      <c r="D37" s="25"/>
      <c r="E37" s="16"/>
      <c r="F37" s="17" t="s">
        <v>38</v>
      </c>
      <c r="G37" s="68">
        <f>700</f>
        <v>700</v>
      </c>
      <c r="H37" s="105">
        <v>0.24</v>
      </c>
      <c r="I37" s="61">
        <f t="shared" si="0"/>
        <v>168</v>
      </c>
    </row>
    <row r="38" customHeight="1" spans="1:9">
      <c r="A38" s="19"/>
      <c r="B38" s="66">
        <v>46009</v>
      </c>
      <c r="C38" s="16"/>
      <c r="D38" s="25"/>
      <c r="E38" s="16"/>
      <c r="F38" s="17" t="s">
        <v>39</v>
      </c>
      <c r="G38" s="68">
        <f>12000*6</f>
        <v>72000</v>
      </c>
      <c r="H38" s="85">
        <v>0.042</v>
      </c>
      <c r="I38" s="61">
        <f t="shared" si="0"/>
        <v>3024</v>
      </c>
    </row>
    <row r="39" customHeight="1" spans="1:9">
      <c r="A39" s="19"/>
      <c r="B39" s="19">
        <v>45996</v>
      </c>
      <c r="C39" s="16"/>
      <c r="D39" s="25"/>
      <c r="E39" s="16"/>
      <c r="F39" s="16" t="s">
        <v>24</v>
      </c>
      <c r="G39" s="68">
        <v>44000</v>
      </c>
      <c r="H39" s="85">
        <v>0.095</v>
      </c>
      <c r="I39" s="61">
        <f t="shared" si="0"/>
        <v>4180</v>
      </c>
    </row>
    <row r="40" customHeight="1" spans="1:9">
      <c r="A40" s="19"/>
      <c r="B40" s="19"/>
      <c r="C40" s="16"/>
      <c r="D40" s="25"/>
      <c r="E40" s="16"/>
      <c r="F40" s="17" t="s">
        <v>40</v>
      </c>
      <c r="G40" s="68">
        <f>44000*1.02</f>
        <v>44880</v>
      </c>
      <c r="H40" s="85">
        <v>0.58</v>
      </c>
      <c r="I40" s="61">
        <f t="shared" si="0"/>
        <v>26030.4</v>
      </c>
    </row>
    <row r="41" customHeight="1" spans="1:9">
      <c r="A41" s="24">
        <v>45988</v>
      </c>
      <c r="B41" s="27">
        <v>45995</v>
      </c>
      <c r="C41" s="16" t="s">
        <v>41</v>
      </c>
      <c r="D41" s="62" t="s">
        <v>42</v>
      </c>
      <c r="E41" s="16" t="s">
        <v>43</v>
      </c>
      <c r="F41" s="16" t="s">
        <v>13</v>
      </c>
      <c r="G41" s="17">
        <v>4030</v>
      </c>
      <c r="H41" s="85">
        <v>0.35</v>
      </c>
      <c r="I41" s="61">
        <f t="shared" si="0"/>
        <v>1410.5</v>
      </c>
    </row>
    <row r="42" customHeight="1" spans="1:9">
      <c r="A42" s="24"/>
      <c r="B42" s="31"/>
      <c r="C42" s="17"/>
      <c r="D42" s="25"/>
      <c r="E42" s="16"/>
      <c r="F42" s="17" t="s">
        <v>14</v>
      </c>
      <c r="G42" s="17">
        <v>4030</v>
      </c>
      <c r="H42" s="85"/>
      <c r="I42" s="61">
        <f t="shared" si="0"/>
        <v>0</v>
      </c>
    </row>
    <row r="43" customHeight="1" spans="1:9">
      <c r="A43" s="24"/>
      <c r="B43" s="31"/>
      <c r="C43" s="17"/>
      <c r="D43" s="25"/>
      <c r="E43" s="16"/>
      <c r="F43" s="17" t="s">
        <v>39</v>
      </c>
      <c r="G43" s="17">
        <f>4030*6</f>
        <v>24180</v>
      </c>
      <c r="H43" s="85">
        <v>0.042</v>
      </c>
      <c r="I43" s="61">
        <f t="shared" si="0"/>
        <v>1015.56</v>
      </c>
    </row>
    <row r="44" customHeight="1" spans="1:9">
      <c r="A44" s="24"/>
      <c r="B44" s="36"/>
      <c r="C44" s="17"/>
      <c r="D44" s="25"/>
      <c r="E44" s="16"/>
      <c r="F44" s="16" t="s">
        <v>44</v>
      </c>
      <c r="G44" s="17">
        <v>5386</v>
      </c>
      <c r="H44" s="85">
        <v>0.98</v>
      </c>
      <c r="I44" s="61">
        <f t="shared" si="0"/>
        <v>5278.28</v>
      </c>
    </row>
    <row r="45" customHeight="1" spans="1:9">
      <c r="A45" s="19">
        <v>45989</v>
      </c>
      <c r="B45" s="19">
        <v>46001</v>
      </c>
      <c r="C45" s="21" t="s">
        <v>45</v>
      </c>
      <c r="D45" s="59" t="s">
        <v>46</v>
      </c>
      <c r="E45" s="16" t="s">
        <v>47</v>
      </c>
      <c r="F45" s="16" t="s">
        <v>48</v>
      </c>
      <c r="G45" s="17">
        <v>19999</v>
      </c>
      <c r="H45" s="85">
        <v>0.37</v>
      </c>
      <c r="I45" s="61">
        <f t="shared" si="0"/>
        <v>7399.63</v>
      </c>
    </row>
    <row r="46" customHeight="1" spans="1:9">
      <c r="A46" s="19"/>
      <c r="B46" s="19"/>
      <c r="C46" s="20"/>
      <c r="D46" s="15"/>
      <c r="E46" s="16"/>
      <c r="F46" s="17" t="s">
        <v>14</v>
      </c>
      <c r="G46" s="17">
        <v>19999</v>
      </c>
      <c r="H46" s="85"/>
      <c r="I46" s="61">
        <f t="shared" si="0"/>
        <v>0</v>
      </c>
    </row>
    <row r="47" customHeight="1" spans="1:9">
      <c r="A47" s="19"/>
      <c r="B47" s="66">
        <v>46003</v>
      </c>
      <c r="C47" s="20"/>
      <c r="D47" s="15"/>
      <c r="E47" s="16"/>
      <c r="F47" s="16" t="s">
        <v>49</v>
      </c>
      <c r="G47" s="17">
        <v>19999</v>
      </c>
      <c r="H47" s="85">
        <v>0.98</v>
      </c>
      <c r="I47" s="61">
        <f t="shared" si="0"/>
        <v>19599.02</v>
      </c>
    </row>
    <row r="48" customHeight="1" spans="1:9">
      <c r="A48" s="19">
        <v>45992</v>
      </c>
      <c r="B48" s="27">
        <v>46007</v>
      </c>
      <c r="C48" s="21" t="s">
        <v>50</v>
      </c>
      <c r="D48" s="62" t="s">
        <v>51</v>
      </c>
      <c r="E48" s="16" t="s">
        <v>52</v>
      </c>
      <c r="F48" s="16" t="s">
        <v>33</v>
      </c>
      <c r="G48" s="17">
        <v>8000</v>
      </c>
      <c r="H48" s="107">
        <v>0.285</v>
      </c>
      <c r="I48" s="61">
        <f t="shared" si="0"/>
        <v>2280</v>
      </c>
    </row>
    <row r="49" customHeight="1" spans="1:9">
      <c r="A49" s="19"/>
      <c r="B49" s="36"/>
      <c r="C49" s="20"/>
      <c r="D49" s="25"/>
      <c r="E49" s="16"/>
      <c r="F49" s="17" t="s">
        <v>14</v>
      </c>
      <c r="G49" s="17">
        <v>8000</v>
      </c>
      <c r="H49" s="107"/>
      <c r="I49" s="61"/>
    </row>
    <row r="50" customHeight="1" spans="1:9">
      <c r="A50" s="19"/>
      <c r="B50" s="108">
        <v>46002</v>
      </c>
      <c r="C50" s="20"/>
      <c r="D50" s="25"/>
      <c r="E50" s="16"/>
      <c r="F50" s="17" t="s">
        <v>53</v>
      </c>
      <c r="G50" s="17">
        <f>8000*5</f>
        <v>40000</v>
      </c>
      <c r="H50" s="107">
        <v>0.038</v>
      </c>
      <c r="I50" s="61">
        <f t="shared" ref="I50:I113" si="1">G50*H50</f>
        <v>1520</v>
      </c>
    </row>
    <row r="51" customHeight="1" spans="1:9">
      <c r="A51" s="109">
        <v>45994</v>
      </c>
      <c r="B51" s="110">
        <v>46001</v>
      </c>
      <c r="C51" s="111" t="s">
        <v>54</v>
      </c>
      <c r="D51" s="112" t="s">
        <v>55</v>
      </c>
      <c r="E51" s="113" t="s">
        <v>56</v>
      </c>
      <c r="F51" s="113" t="s">
        <v>13</v>
      </c>
      <c r="G51" s="114">
        <v>5000</v>
      </c>
      <c r="H51" s="115">
        <v>0.35</v>
      </c>
      <c r="I51" s="116">
        <f t="shared" si="1"/>
        <v>1750</v>
      </c>
    </row>
    <row r="52" customHeight="1" spans="1:9">
      <c r="A52" s="109"/>
      <c r="B52" s="110"/>
      <c r="C52" s="117"/>
      <c r="D52" s="118"/>
      <c r="E52" s="113"/>
      <c r="F52" s="114" t="s">
        <v>14</v>
      </c>
      <c r="G52" s="114">
        <v>5000</v>
      </c>
      <c r="H52" s="119"/>
      <c r="I52" s="116">
        <f t="shared" si="1"/>
        <v>0</v>
      </c>
    </row>
    <row r="53" customHeight="1" spans="1:9">
      <c r="A53" s="109"/>
      <c r="B53" s="120">
        <v>45997</v>
      </c>
      <c r="C53" s="117"/>
      <c r="D53" s="118"/>
      <c r="E53" s="113"/>
      <c r="F53" s="114" t="s">
        <v>57</v>
      </c>
      <c r="G53" s="114">
        <f>5000*4</f>
        <v>20000</v>
      </c>
      <c r="H53" s="121">
        <v>0.042</v>
      </c>
      <c r="I53" s="116">
        <f t="shared" si="1"/>
        <v>840</v>
      </c>
    </row>
    <row r="54" customHeight="1" spans="1:9">
      <c r="A54" s="109"/>
      <c r="B54" s="122"/>
      <c r="C54" s="117"/>
      <c r="D54" s="118"/>
      <c r="E54" s="113"/>
      <c r="F54" s="113" t="s">
        <v>28</v>
      </c>
      <c r="G54" s="114">
        <v>5000</v>
      </c>
      <c r="H54" s="121">
        <v>0.85</v>
      </c>
      <c r="I54" s="116">
        <f t="shared" si="1"/>
        <v>4250</v>
      </c>
    </row>
    <row r="55" customHeight="1" spans="1:9">
      <c r="A55" s="109"/>
      <c r="B55" s="123"/>
      <c r="C55" s="117"/>
      <c r="D55" s="118"/>
      <c r="E55" s="113"/>
      <c r="F55" s="113" t="s">
        <v>58</v>
      </c>
      <c r="G55" s="114">
        <v>5000</v>
      </c>
      <c r="H55" s="121">
        <v>0.158</v>
      </c>
      <c r="I55" s="116">
        <f t="shared" si="1"/>
        <v>790</v>
      </c>
    </row>
    <row r="56" customHeight="1" spans="1:9">
      <c r="A56" s="19">
        <v>45994</v>
      </c>
      <c r="B56" s="83">
        <v>45999</v>
      </c>
      <c r="C56" s="16" t="s">
        <v>59</v>
      </c>
      <c r="D56" s="62" t="s">
        <v>60</v>
      </c>
      <c r="E56" s="16" t="s">
        <v>61</v>
      </c>
      <c r="F56" s="16" t="s">
        <v>13</v>
      </c>
      <c r="G56" s="17">
        <v>20000</v>
      </c>
      <c r="H56" s="85">
        <v>0.35</v>
      </c>
      <c r="I56" s="61">
        <f t="shared" si="1"/>
        <v>7000</v>
      </c>
    </row>
    <row r="57" customHeight="1" spans="1:9">
      <c r="A57" s="19"/>
      <c r="B57" s="86"/>
      <c r="C57" s="16"/>
      <c r="D57" s="62"/>
      <c r="E57" s="16"/>
      <c r="F57" s="17" t="s">
        <v>14</v>
      </c>
      <c r="G57" s="17">
        <v>20000</v>
      </c>
      <c r="H57" s="85"/>
      <c r="I57" s="61">
        <f t="shared" si="1"/>
        <v>0</v>
      </c>
    </row>
    <row r="58" customHeight="1" spans="1:9">
      <c r="A58" s="19"/>
      <c r="B58" s="86"/>
      <c r="C58" s="16"/>
      <c r="D58" s="25"/>
      <c r="E58" s="16"/>
      <c r="F58" s="17" t="s">
        <v>57</v>
      </c>
      <c r="G58" s="17">
        <f>20000*4</f>
        <v>80000</v>
      </c>
      <c r="H58" s="85">
        <v>0.042</v>
      </c>
      <c r="I58" s="61">
        <f t="shared" si="1"/>
        <v>3360</v>
      </c>
    </row>
    <row r="59" customHeight="1" spans="1:9">
      <c r="A59" s="19"/>
      <c r="B59" s="86"/>
      <c r="C59" s="16"/>
      <c r="D59" s="25"/>
      <c r="E59" s="16"/>
      <c r="F59" s="16" t="s">
        <v>28</v>
      </c>
      <c r="G59" s="17">
        <v>20000</v>
      </c>
      <c r="H59" s="85">
        <v>0.85</v>
      </c>
      <c r="I59" s="61">
        <f t="shared" si="1"/>
        <v>17000</v>
      </c>
    </row>
    <row r="60" customHeight="1" spans="1:9">
      <c r="A60" s="19"/>
      <c r="B60" s="84"/>
      <c r="C60" s="16"/>
      <c r="D60" s="25"/>
      <c r="E60" s="16"/>
      <c r="F60" s="16" t="s">
        <v>29</v>
      </c>
      <c r="G60" s="17">
        <v>20000</v>
      </c>
      <c r="H60" s="85">
        <v>0.158</v>
      </c>
      <c r="I60" s="61">
        <f t="shared" si="1"/>
        <v>3160</v>
      </c>
    </row>
    <row r="61" customHeight="1" spans="1:9">
      <c r="A61" s="19">
        <v>45994</v>
      </c>
      <c r="B61" s="19">
        <v>46001</v>
      </c>
      <c r="C61" s="21">
        <v>93128</v>
      </c>
      <c r="D61" s="59" t="s">
        <v>62</v>
      </c>
      <c r="E61" s="16" t="s">
        <v>63</v>
      </c>
      <c r="F61" s="16" t="s">
        <v>48</v>
      </c>
      <c r="G61" s="17">
        <v>5000</v>
      </c>
      <c r="H61" s="85">
        <v>0.37</v>
      </c>
      <c r="I61" s="61">
        <f t="shared" si="1"/>
        <v>1850</v>
      </c>
    </row>
    <row r="62" customHeight="1" spans="1:9">
      <c r="A62" s="19"/>
      <c r="B62" s="19"/>
      <c r="C62" s="20"/>
      <c r="D62" s="15"/>
      <c r="E62" s="16"/>
      <c r="F62" s="17" t="s">
        <v>14</v>
      </c>
      <c r="G62" s="17">
        <v>5000</v>
      </c>
      <c r="H62" s="85"/>
      <c r="I62" s="61">
        <f t="shared" si="1"/>
        <v>0</v>
      </c>
    </row>
    <row r="63" customHeight="1" spans="1:9">
      <c r="A63" s="19"/>
      <c r="B63" s="19">
        <v>45995</v>
      </c>
      <c r="C63" s="20"/>
      <c r="D63" s="15"/>
      <c r="E63" s="16"/>
      <c r="F63" s="17" t="s">
        <v>64</v>
      </c>
      <c r="G63" s="17">
        <v>30000</v>
      </c>
      <c r="H63" s="85">
        <v>0.045</v>
      </c>
      <c r="I63" s="61">
        <f t="shared" si="1"/>
        <v>1350</v>
      </c>
    </row>
    <row r="64" customHeight="1" spans="1:9">
      <c r="A64" s="19"/>
      <c r="B64" s="19"/>
      <c r="C64" s="20"/>
      <c r="D64" s="15"/>
      <c r="E64" s="16"/>
      <c r="F64" s="16" t="s">
        <v>49</v>
      </c>
      <c r="G64" s="17">
        <v>5000</v>
      </c>
      <c r="H64" s="85">
        <v>0.98</v>
      </c>
      <c r="I64" s="61">
        <f t="shared" si="1"/>
        <v>4900</v>
      </c>
    </row>
    <row r="65" customHeight="1" spans="1:9">
      <c r="A65" s="19">
        <v>45994</v>
      </c>
      <c r="B65" s="27">
        <v>46000</v>
      </c>
      <c r="C65" s="67" t="s">
        <v>65</v>
      </c>
      <c r="D65" s="59" t="s">
        <v>66</v>
      </c>
      <c r="E65" s="16" t="s">
        <v>67</v>
      </c>
      <c r="F65" s="16" t="s">
        <v>68</v>
      </c>
      <c r="G65" s="17">
        <v>75</v>
      </c>
      <c r="H65" s="87">
        <v>0.65</v>
      </c>
      <c r="I65" s="61">
        <f t="shared" si="1"/>
        <v>48.75</v>
      </c>
    </row>
    <row r="66" customHeight="1" spans="1:9">
      <c r="A66" s="19"/>
      <c r="B66" s="27">
        <v>45995</v>
      </c>
      <c r="C66" s="72"/>
      <c r="D66" s="15"/>
      <c r="E66" s="16"/>
      <c r="F66" s="17" t="s">
        <v>69</v>
      </c>
      <c r="G66" s="17">
        <v>450</v>
      </c>
      <c r="H66" s="85">
        <v>0.042</v>
      </c>
      <c r="I66" s="61">
        <f t="shared" si="1"/>
        <v>18.9</v>
      </c>
    </row>
    <row r="67" customHeight="1" spans="1:9">
      <c r="A67" s="19"/>
      <c r="B67" s="31"/>
      <c r="C67" s="72"/>
      <c r="D67" s="15"/>
      <c r="E67" s="16"/>
      <c r="F67" s="17" t="s">
        <v>70</v>
      </c>
      <c r="G67" s="17">
        <v>75</v>
      </c>
      <c r="H67" s="87">
        <v>0.06</v>
      </c>
      <c r="I67" s="61">
        <f t="shared" si="1"/>
        <v>4.5</v>
      </c>
    </row>
    <row r="68" customHeight="1" spans="1:9">
      <c r="A68" s="19"/>
      <c r="B68" s="31"/>
      <c r="C68" s="72"/>
      <c r="D68" s="15"/>
      <c r="E68" s="16"/>
      <c r="F68" s="16" t="s">
        <v>71</v>
      </c>
      <c r="G68" s="17">
        <v>205</v>
      </c>
      <c r="H68" s="85">
        <v>0.8</v>
      </c>
      <c r="I68" s="61">
        <f t="shared" si="1"/>
        <v>164</v>
      </c>
    </row>
    <row r="69" customHeight="1" spans="1:9">
      <c r="A69" s="19">
        <v>45997</v>
      </c>
      <c r="B69" s="19">
        <v>46009</v>
      </c>
      <c r="C69" s="21">
        <v>45535</v>
      </c>
      <c r="D69" s="59" t="s">
        <v>72</v>
      </c>
      <c r="E69" s="16" t="s">
        <v>73</v>
      </c>
      <c r="F69" s="16" t="s">
        <v>48</v>
      </c>
      <c r="G69" s="17">
        <v>10000</v>
      </c>
      <c r="H69" s="85">
        <v>0.37</v>
      </c>
      <c r="I69" s="61">
        <f t="shared" si="1"/>
        <v>3700</v>
      </c>
    </row>
    <row r="70" customHeight="1" spans="1:9">
      <c r="A70" s="19"/>
      <c r="B70" s="19"/>
      <c r="C70" s="20"/>
      <c r="D70" s="15"/>
      <c r="E70" s="16"/>
      <c r="F70" s="17" t="s">
        <v>14</v>
      </c>
      <c r="G70" s="17">
        <v>10000</v>
      </c>
      <c r="H70" s="85"/>
      <c r="I70" s="61">
        <f t="shared" si="1"/>
        <v>0</v>
      </c>
    </row>
    <row r="71" customHeight="1" spans="1:9">
      <c r="A71" s="19"/>
      <c r="B71" s="19">
        <v>46001</v>
      </c>
      <c r="C71" s="20"/>
      <c r="D71" s="15"/>
      <c r="E71" s="16"/>
      <c r="F71" s="17" t="s">
        <v>64</v>
      </c>
      <c r="G71" s="17">
        <v>60000</v>
      </c>
      <c r="H71" s="85">
        <v>0.045</v>
      </c>
      <c r="I71" s="61">
        <f t="shared" si="1"/>
        <v>2700</v>
      </c>
    </row>
    <row r="72" customHeight="1" spans="1:9">
      <c r="A72" s="19"/>
      <c r="B72" s="19"/>
      <c r="C72" s="20"/>
      <c r="D72" s="15"/>
      <c r="E72" s="16"/>
      <c r="F72" s="16" t="s">
        <v>49</v>
      </c>
      <c r="G72" s="17">
        <v>10000</v>
      </c>
      <c r="H72" s="85">
        <v>0.98</v>
      </c>
      <c r="I72" s="61">
        <f t="shared" si="1"/>
        <v>9800</v>
      </c>
    </row>
    <row r="73" customHeight="1" spans="1:9">
      <c r="A73" s="19">
        <v>46002</v>
      </c>
      <c r="B73" s="27">
        <v>46009</v>
      </c>
      <c r="C73" s="21">
        <v>46006</v>
      </c>
      <c r="D73" s="59" t="s">
        <v>74</v>
      </c>
      <c r="E73" s="16" t="s">
        <v>75</v>
      </c>
      <c r="F73" s="16" t="s">
        <v>48</v>
      </c>
      <c r="G73" s="17">
        <v>10000</v>
      </c>
      <c r="H73" s="85">
        <v>0.37</v>
      </c>
      <c r="I73" s="61">
        <f t="shared" si="1"/>
        <v>3700</v>
      </c>
    </row>
    <row r="74" customHeight="1" spans="1:9">
      <c r="A74" s="19"/>
      <c r="B74" s="31"/>
      <c r="C74" s="20"/>
      <c r="D74" s="13"/>
      <c r="E74" s="16"/>
      <c r="F74" s="17" t="s">
        <v>14</v>
      </c>
      <c r="G74" s="17">
        <v>10000</v>
      </c>
      <c r="H74" s="85"/>
      <c r="I74" s="61">
        <f t="shared" si="1"/>
        <v>0</v>
      </c>
    </row>
    <row r="75" customHeight="1" spans="1:9">
      <c r="A75" s="19"/>
      <c r="B75" s="31"/>
      <c r="C75" s="20"/>
      <c r="D75" s="13"/>
      <c r="E75" s="16"/>
      <c r="F75" s="17" t="s">
        <v>64</v>
      </c>
      <c r="G75" s="17">
        <f>10000*6</f>
        <v>60000</v>
      </c>
      <c r="H75" s="85">
        <v>0.045</v>
      </c>
      <c r="I75" s="61">
        <f t="shared" si="1"/>
        <v>2700</v>
      </c>
    </row>
    <row r="76" customHeight="1" spans="1:9">
      <c r="A76" s="19"/>
      <c r="B76" s="36"/>
      <c r="C76" s="20"/>
      <c r="D76" s="13"/>
      <c r="E76" s="16"/>
      <c r="F76" s="16" t="s">
        <v>49</v>
      </c>
      <c r="G76" s="17">
        <v>10000</v>
      </c>
      <c r="H76" s="85">
        <v>0.98</v>
      </c>
      <c r="I76" s="61">
        <f t="shared" si="1"/>
        <v>9800</v>
      </c>
    </row>
    <row r="77" customHeight="1" spans="1:9">
      <c r="A77" s="109">
        <v>46002</v>
      </c>
      <c r="B77" s="110">
        <v>46008</v>
      </c>
      <c r="C77" s="111" t="s">
        <v>76</v>
      </c>
      <c r="D77" s="112" t="s">
        <v>77</v>
      </c>
      <c r="E77" s="113" t="s">
        <v>78</v>
      </c>
      <c r="F77" s="113" t="s">
        <v>13</v>
      </c>
      <c r="G77" s="114">
        <v>14000</v>
      </c>
      <c r="H77" s="115">
        <v>0.35</v>
      </c>
      <c r="I77" s="116">
        <f t="shared" si="1"/>
        <v>4900</v>
      </c>
    </row>
    <row r="78" customHeight="1" spans="1:9">
      <c r="A78" s="109"/>
      <c r="B78" s="110"/>
      <c r="C78" s="117"/>
      <c r="D78" s="118"/>
      <c r="E78" s="113"/>
      <c r="F78" s="114" t="s">
        <v>14</v>
      </c>
      <c r="G78" s="114">
        <v>14000</v>
      </c>
      <c r="H78" s="119"/>
      <c r="I78" s="116">
        <f t="shared" si="1"/>
        <v>0</v>
      </c>
    </row>
    <row r="79" customHeight="1" spans="1:9">
      <c r="A79" s="109"/>
      <c r="B79" s="120">
        <v>46005</v>
      </c>
      <c r="C79" s="117"/>
      <c r="D79" s="118"/>
      <c r="E79" s="113"/>
      <c r="F79" s="114" t="s">
        <v>57</v>
      </c>
      <c r="G79" s="114">
        <f>14000*4</f>
        <v>56000</v>
      </c>
      <c r="H79" s="121">
        <v>0.042</v>
      </c>
      <c r="I79" s="116">
        <f t="shared" si="1"/>
        <v>2352</v>
      </c>
    </row>
    <row r="80" customHeight="1" spans="1:9">
      <c r="A80" s="109"/>
      <c r="B80" s="122"/>
      <c r="C80" s="117"/>
      <c r="D80" s="118"/>
      <c r="E80" s="113"/>
      <c r="F80" s="113" t="s">
        <v>28</v>
      </c>
      <c r="G80" s="114">
        <v>14000</v>
      </c>
      <c r="H80" s="121">
        <v>0.85</v>
      </c>
      <c r="I80" s="116">
        <f t="shared" si="1"/>
        <v>11900</v>
      </c>
    </row>
    <row r="81" customHeight="1" spans="1:9">
      <c r="A81" s="109"/>
      <c r="B81" s="123"/>
      <c r="C81" s="117"/>
      <c r="D81" s="118"/>
      <c r="E81" s="113"/>
      <c r="F81" s="113" t="s">
        <v>58</v>
      </c>
      <c r="G81" s="114">
        <v>14000</v>
      </c>
      <c r="H81" s="121">
        <v>0.158</v>
      </c>
      <c r="I81" s="116">
        <f t="shared" si="1"/>
        <v>2212</v>
      </c>
    </row>
    <row r="82" customHeight="1" spans="1:9">
      <c r="A82" s="19">
        <v>46002</v>
      </c>
      <c r="B82" s="83">
        <v>46015</v>
      </c>
      <c r="C82" s="30">
        <v>45614</v>
      </c>
      <c r="D82" s="59" t="s">
        <v>79</v>
      </c>
      <c r="E82" s="16" t="s">
        <v>80</v>
      </c>
      <c r="F82" s="16" t="s">
        <v>33</v>
      </c>
      <c r="G82" s="17">
        <v>8995</v>
      </c>
      <c r="H82" s="80">
        <v>0.35</v>
      </c>
      <c r="I82" s="61">
        <f t="shared" si="1"/>
        <v>3148.25</v>
      </c>
    </row>
    <row r="83" customHeight="1" spans="1:9">
      <c r="A83" s="19"/>
      <c r="B83" s="86"/>
      <c r="C83" s="34"/>
      <c r="D83" s="15"/>
      <c r="E83" s="16"/>
      <c r="F83" s="17" t="s">
        <v>14</v>
      </c>
      <c r="G83" s="17">
        <v>8995</v>
      </c>
      <c r="H83" s="82"/>
      <c r="I83" s="61">
        <f t="shared" si="1"/>
        <v>0</v>
      </c>
    </row>
    <row r="84" customHeight="1" spans="1:9">
      <c r="A84" s="19"/>
      <c r="B84" s="57">
        <v>46015</v>
      </c>
      <c r="C84" s="34"/>
      <c r="D84" s="15"/>
      <c r="E84" s="16"/>
      <c r="F84" s="16" t="s">
        <v>81</v>
      </c>
      <c r="G84" s="17">
        <v>8995</v>
      </c>
      <c r="H84" s="85">
        <v>0.137</v>
      </c>
      <c r="I84" s="61">
        <f t="shared" si="1"/>
        <v>1232.315</v>
      </c>
    </row>
    <row r="85" customHeight="1" spans="1:9">
      <c r="A85" s="19"/>
      <c r="B85" s="57"/>
      <c r="C85" s="34"/>
      <c r="D85" s="15"/>
      <c r="E85" s="16"/>
      <c r="F85" s="16" t="s">
        <v>82</v>
      </c>
      <c r="G85" s="17">
        <v>9265</v>
      </c>
      <c r="H85" s="87">
        <v>0.85</v>
      </c>
      <c r="I85" s="61">
        <f t="shared" si="1"/>
        <v>7875.25</v>
      </c>
    </row>
    <row r="86" customHeight="1" spans="1:9">
      <c r="A86" s="19">
        <v>46003</v>
      </c>
      <c r="B86" s="27">
        <v>46009</v>
      </c>
      <c r="C86" s="21" t="s">
        <v>83</v>
      </c>
      <c r="D86" s="62" t="s">
        <v>84</v>
      </c>
      <c r="E86" s="16" t="s">
        <v>85</v>
      </c>
      <c r="F86" s="16" t="s">
        <v>13</v>
      </c>
      <c r="G86" s="17">
        <v>7000</v>
      </c>
      <c r="H86" s="85">
        <v>0.285</v>
      </c>
      <c r="I86" s="61">
        <f t="shared" si="1"/>
        <v>1995</v>
      </c>
    </row>
    <row r="87" customHeight="1" spans="1:9">
      <c r="A87" s="19"/>
      <c r="B87" s="31"/>
      <c r="C87" s="20"/>
      <c r="D87" s="25"/>
      <c r="E87" s="16"/>
      <c r="F87" s="16" t="s">
        <v>14</v>
      </c>
      <c r="G87" s="17">
        <v>7000</v>
      </c>
      <c r="H87" s="85"/>
      <c r="I87" s="61">
        <f t="shared" si="1"/>
        <v>0</v>
      </c>
    </row>
    <row r="88" customHeight="1" spans="1:9">
      <c r="A88" s="19"/>
      <c r="B88" s="31">
        <v>46007</v>
      </c>
      <c r="C88" s="20"/>
      <c r="D88" s="25"/>
      <c r="E88" s="16"/>
      <c r="F88" s="17" t="s">
        <v>86</v>
      </c>
      <c r="G88" s="17">
        <v>35000</v>
      </c>
      <c r="H88" s="85">
        <v>0.038</v>
      </c>
      <c r="I88" s="61">
        <f t="shared" si="1"/>
        <v>1330</v>
      </c>
    </row>
    <row r="89" customHeight="1" spans="1:9">
      <c r="A89" s="19"/>
      <c r="B89" s="31"/>
      <c r="C89" s="20"/>
      <c r="D89" s="25"/>
      <c r="E89" s="16"/>
      <c r="F89" s="17" t="s">
        <v>87</v>
      </c>
      <c r="G89" s="17">
        <v>7140</v>
      </c>
      <c r="H89" s="85">
        <v>0.85</v>
      </c>
      <c r="I89" s="61">
        <f t="shared" si="1"/>
        <v>6069</v>
      </c>
    </row>
    <row r="90" customHeight="1" spans="1:9">
      <c r="A90" s="19"/>
      <c r="B90" s="36"/>
      <c r="C90" s="20"/>
      <c r="D90" s="25"/>
      <c r="E90" s="16"/>
      <c r="F90" s="16" t="s">
        <v>88</v>
      </c>
      <c r="G90" s="17">
        <v>7000</v>
      </c>
      <c r="H90" s="85">
        <v>0.25</v>
      </c>
      <c r="I90" s="61">
        <f t="shared" si="1"/>
        <v>1750</v>
      </c>
    </row>
    <row r="91" customHeight="1" spans="1:9">
      <c r="A91" s="19">
        <v>46003</v>
      </c>
      <c r="B91" s="83">
        <v>46010</v>
      </c>
      <c r="C91" s="16" t="s">
        <v>89</v>
      </c>
      <c r="D91" s="62" t="s">
        <v>90</v>
      </c>
      <c r="E91" s="16" t="s">
        <v>91</v>
      </c>
      <c r="F91" s="16" t="s">
        <v>13</v>
      </c>
      <c r="G91" s="17">
        <v>20000</v>
      </c>
      <c r="H91" s="85">
        <v>0.35</v>
      </c>
      <c r="I91" s="61">
        <f t="shared" si="1"/>
        <v>7000</v>
      </c>
    </row>
    <row r="92" customHeight="1" spans="1:9">
      <c r="A92" s="19"/>
      <c r="B92" s="86"/>
      <c r="C92" s="16"/>
      <c r="D92" s="62"/>
      <c r="E92" s="16"/>
      <c r="F92" s="17" t="s">
        <v>14</v>
      </c>
      <c r="G92" s="17">
        <v>20000</v>
      </c>
      <c r="H92" s="85"/>
      <c r="I92" s="61">
        <f t="shared" si="1"/>
        <v>0</v>
      </c>
    </row>
    <row r="93" customHeight="1" spans="1:9">
      <c r="A93" s="19"/>
      <c r="B93" s="57">
        <v>46006</v>
      </c>
      <c r="C93" s="16"/>
      <c r="D93" s="25"/>
      <c r="E93" s="16"/>
      <c r="F93" s="17" t="s">
        <v>57</v>
      </c>
      <c r="G93" s="17">
        <v>80000</v>
      </c>
      <c r="H93" s="85">
        <v>0.042</v>
      </c>
      <c r="I93" s="61">
        <f t="shared" si="1"/>
        <v>3360</v>
      </c>
    </row>
    <row r="94" customHeight="1" spans="1:9">
      <c r="A94" s="19"/>
      <c r="B94" s="57"/>
      <c r="C94" s="16"/>
      <c r="D94" s="25"/>
      <c r="E94" s="16"/>
      <c r="F94" s="16" t="s">
        <v>28</v>
      </c>
      <c r="G94" s="17">
        <v>20000</v>
      </c>
      <c r="H94" s="85">
        <v>0.85</v>
      </c>
      <c r="I94" s="61">
        <f t="shared" si="1"/>
        <v>17000</v>
      </c>
    </row>
    <row r="95" customHeight="1" spans="1:9">
      <c r="A95" s="19"/>
      <c r="B95" s="57"/>
      <c r="C95" s="16"/>
      <c r="D95" s="25"/>
      <c r="E95" s="16"/>
      <c r="F95" s="16" t="s">
        <v>29</v>
      </c>
      <c r="G95" s="17">
        <v>20000</v>
      </c>
      <c r="H95" s="85">
        <v>0.158</v>
      </c>
      <c r="I95" s="61">
        <f t="shared" si="1"/>
        <v>3160</v>
      </c>
    </row>
    <row r="96" customHeight="1" spans="1:9">
      <c r="A96" s="124">
        <v>46007</v>
      </c>
      <c r="B96" s="125">
        <v>46015</v>
      </c>
      <c r="C96" s="126">
        <v>91312</v>
      </c>
      <c r="D96" s="127" t="s">
        <v>92</v>
      </c>
      <c r="E96" s="128" t="s">
        <v>93</v>
      </c>
      <c r="F96" s="128" t="s">
        <v>33</v>
      </c>
      <c r="G96" s="129">
        <v>8510</v>
      </c>
      <c r="H96" s="130">
        <v>0.285</v>
      </c>
      <c r="I96" s="131">
        <f t="shared" si="1"/>
        <v>2425.35</v>
      </c>
    </row>
    <row r="97" customHeight="1" spans="1:9">
      <c r="A97" s="124"/>
      <c r="B97" s="132"/>
      <c r="C97" s="133"/>
      <c r="D97" s="134"/>
      <c r="E97" s="128"/>
      <c r="F97" s="129" t="s">
        <v>14</v>
      </c>
      <c r="G97" s="129">
        <v>8510</v>
      </c>
      <c r="H97" s="130"/>
      <c r="I97" s="131">
        <f t="shared" si="1"/>
        <v>0</v>
      </c>
    </row>
    <row r="98" customHeight="1" spans="1:9">
      <c r="A98" s="124"/>
      <c r="B98" s="124">
        <v>46008</v>
      </c>
      <c r="C98" s="133"/>
      <c r="D98" s="134"/>
      <c r="E98" s="128"/>
      <c r="F98" s="129" t="s">
        <v>34</v>
      </c>
      <c r="G98" s="129">
        <v>34040</v>
      </c>
      <c r="H98" s="130">
        <v>0.038</v>
      </c>
      <c r="I98" s="131">
        <f t="shared" si="1"/>
        <v>1293.52</v>
      </c>
    </row>
    <row r="99" customHeight="1" spans="1:9">
      <c r="A99" s="124"/>
      <c r="B99" s="124"/>
      <c r="C99" s="133"/>
      <c r="D99" s="134"/>
      <c r="E99" s="128"/>
      <c r="F99" s="129" t="s">
        <v>94</v>
      </c>
      <c r="G99" s="129">
        <v>8510</v>
      </c>
      <c r="H99" s="129">
        <v>0.025</v>
      </c>
      <c r="I99" s="131">
        <f t="shared" si="1"/>
        <v>212.75</v>
      </c>
    </row>
    <row r="100" customHeight="1" spans="1:9">
      <c r="A100" s="124"/>
      <c r="B100" s="124"/>
      <c r="C100" s="133"/>
      <c r="D100" s="134"/>
      <c r="E100" s="128"/>
      <c r="F100" s="128" t="s">
        <v>95</v>
      </c>
      <c r="G100" s="129">
        <v>8510</v>
      </c>
      <c r="H100" s="130">
        <v>0.98</v>
      </c>
      <c r="I100" s="131">
        <f t="shared" si="1"/>
        <v>8339.8</v>
      </c>
    </row>
    <row r="101" customHeight="1" spans="1:9">
      <c r="A101" s="89">
        <v>46007</v>
      </c>
      <c r="B101" s="90">
        <v>46025</v>
      </c>
      <c r="C101" s="91" t="s">
        <v>96</v>
      </c>
      <c r="D101" s="92" t="s">
        <v>97</v>
      </c>
      <c r="E101" s="93" t="s">
        <v>98</v>
      </c>
      <c r="F101" s="93" t="s">
        <v>13</v>
      </c>
      <c r="G101" s="94">
        <v>30010</v>
      </c>
      <c r="H101" s="95">
        <v>0.35</v>
      </c>
      <c r="I101" s="96">
        <f t="shared" si="1"/>
        <v>10503.5</v>
      </c>
    </row>
    <row r="102" customHeight="1" spans="1:9">
      <c r="A102" s="89"/>
      <c r="B102" s="97"/>
      <c r="C102" s="98"/>
      <c r="D102" s="99"/>
      <c r="E102" s="93"/>
      <c r="F102" s="100" t="s">
        <v>14</v>
      </c>
      <c r="G102" s="94">
        <v>30010</v>
      </c>
      <c r="H102" s="95"/>
      <c r="I102" s="96">
        <f t="shared" si="1"/>
        <v>0</v>
      </c>
    </row>
    <row r="103" customHeight="1" spans="1:9">
      <c r="A103" s="89"/>
      <c r="B103" s="102">
        <v>46019</v>
      </c>
      <c r="C103" s="98"/>
      <c r="D103" s="99"/>
      <c r="E103" s="93"/>
      <c r="F103" s="100" t="s">
        <v>22</v>
      </c>
      <c r="G103" s="94">
        <v>210070</v>
      </c>
      <c r="H103" s="103">
        <v>0.042</v>
      </c>
      <c r="I103" s="96">
        <f t="shared" si="1"/>
        <v>8822.94</v>
      </c>
    </row>
    <row r="104" customHeight="1" spans="1:9">
      <c r="A104" s="89"/>
      <c r="B104" s="102">
        <v>46020</v>
      </c>
      <c r="C104" s="98"/>
      <c r="D104" s="99"/>
      <c r="E104" s="93"/>
      <c r="F104" s="100" t="s">
        <v>23</v>
      </c>
      <c r="G104" s="94">
        <v>30010</v>
      </c>
      <c r="H104" s="95">
        <v>0.58</v>
      </c>
      <c r="I104" s="96">
        <f t="shared" si="1"/>
        <v>17405.8</v>
      </c>
    </row>
    <row r="105" customHeight="1" spans="1:9">
      <c r="A105" s="89"/>
      <c r="B105" s="102">
        <v>46019</v>
      </c>
      <c r="C105" s="98"/>
      <c r="D105" s="99"/>
      <c r="E105" s="93"/>
      <c r="F105" s="93" t="s">
        <v>24</v>
      </c>
      <c r="G105" s="94">
        <v>30010</v>
      </c>
      <c r="H105" s="103">
        <v>0.095</v>
      </c>
      <c r="I105" s="96">
        <f t="shared" si="1"/>
        <v>2850.95</v>
      </c>
    </row>
    <row r="106" customHeight="1" spans="1:9">
      <c r="A106" s="109">
        <v>46011</v>
      </c>
      <c r="B106" s="110">
        <v>46016</v>
      </c>
      <c r="C106" s="111" t="s">
        <v>99</v>
      </c>
      <c r="D106" s="112" t="s">
        <v>100</v>
      </c>
      <c r="E106" s="113" t="s">
        <v>101</v>
      </c>
      <c r="F106" s="113" t="s">
        <v>13</v>
      </c>
      <c r="G106" s="114">
        <v>5000</v>
      </c>
      <c r="H106" s="115">
        <v>0.35</v>
      </c>
      <c r="I106" s="116">
        <f t="shared" si="1"/>
        <v>1750</v>
      </c>
    </row>
    <row r="107" customHeight="1" spans="1:9">
      <c r="A107" s="109"/>
      <c r="B107" s="110"/>
      <c r="C107" s="117"/>
      <c r="D107" s="118"/>
      <c r="E107" s="113"/>
      <c r="F107" s="114" t="s">
        <v>14</v>
      </c>
      <c r="G107" s="114">
        <v>5000</v>
      </c>
      <c r="H107" s="119"/>
      <c r="I107" s="116">
        <f t="shared" si="1"/>
        <v>0</v>
      </c>
    </row>
    <row r="108" customHeight="1" spans="1:9">
      <c r="A108" s="109"/>
      <c r="B108" s="120">
        <v>46014</v>
      </c>
      <c r="C108" s="117"/>
      <c r="D108" s="118"/>
      <c r="E108" s="113"/>
      <c r="F108" s="114" t="s">
        <v>57</v>
      </c>
      <c r="G108" s="114">
        <v>20000</v>
      </c>
      <c r="H108" s="121">
        <v>0.042</v>
      </c>
      <c r="I108" s="116">
        <f t="shared" si="1"/>
        <v>840</v>
      </c>
    </row>
    <row r="109" customHeight="1" spans="1:9">
      <c r="A109" s="109"/>
      <c r="B109" s="122"/>
      <c r="C109" s="117"/>
      <c r="D109" s="118"/>
      <c r="E109" s="113"/>
      <c r="F109" s="113" t="s">
        <v>28</v>
      </c>
      <c r="G109" s="114">
        <v>5000</v>
      </c>
      <c r="H109" s="121">
        <v>0.85</v>
      </c>
      <c r="I109" s="116">
        <f t="shared" si="1"/>
        <v>4250</v>
      </c>
    </row>
    <row r="110" customHeight="1" spans="1:9">
      <c r="A110" s="109"/>
      <c r="B110" s="123"/>
      <c r="C110" s="117"/>
      <c r="D110" s="118"/>
      <c r="E110" s="113"/>
      <c r="F110" s="113" t="s">
        <v>29</v>
      </c>
      <c r="G110" s="114">
        <v>5000</v>
      </c>
      <c r="H110" s="121">
        <v>0.158</v>
      </c>
      <c r="I110" s="116">
        <f t="shared" si="1"/>
        <v>790</v>
      </c>
    </row>
    <row r="111" customHeight="1" spans="1:9">
      <c r="A111" s="19">
        <v>46011</v>
      </c>
      <c r="B111" s="27">
        <v>46018</v>
      </c>
      <c r="C111" s="21" t="s">
        <v>102</v>
      </c>
      <c r="D111" s="62" t="s">
        <v>103</v>
      </c>
      <c r="E111" s="16" t="s">
        <v>104</v>
      </c>
      <c r="F111" s="16" t="s">
        <v>13</v>
      </c>
      <c r="G111" s="17">
        <v>4000</v>
      </c>
      <c r="H111" s="85">
        <v>0.285</v>
      </c>
      <c r="I111" s="61">
        <f t="shared" si="1"/>
        <v>1140</v>
      </c>
    </row>
    <row r="112" customHeight="1" spans="1:9">
      <c r="A112" s="19"/>
      <c r="B112" s="31"/>
      <c r="C112" s="20"/>
      <c r="D112" s="25"/>
      <c r="E112" s="16"/>
      <c r="F112" s="16" t="s">
        <v>14</v>
      </c>
      <c r="G112" s="17">
        <v>4000</v>
      </c>
      <c r="H112" s="85"/>
      <c r="I112" s="61">
        <f t="shared" si="1"/>
        <v>0</v>
      </c>
    </row>
    <row r="113" customHeight="1" spans="1:9">
      <c r="A113" s="19"/>
      <c r="B113" s="31">
        <v>46016</v>
      </c>
      <c r="C113" s="20"/>
      <c r="D113" s="25"/>
      <c r="E113" s="16"/>
      <c r="F113" s="17" t="s">
        <v>53</v>
      </c>
      <c r="G113" s="17">
        <v>20000</v>
      </c>
      <c r="H113" s="85">
        <v>0.038</v>
      </c>
      <c r="I113" s="61">
        <f t="shared" si="1"/>
        <v>760</v>
      </c>
    </row>
    <row r="114" customHeight="1" spans="1:9">
      <c r="A114" s="19"/>
      <c r="B114" s="31"/>
      <c r="C114" s="20"/>
      <c r="D114" s="25"/>
      <c r="E114" s="16"/>
      <c r="F114" s="17" t="s">
        <v>87</v>
      </c>
      <c r="G114" s="17">
        <v>4080</v>
      </c>
      <c r="H114" s="85">
        <v>0.85</v>
      </c>
      <c r="I114" s="61">
        <f t="shared" ref="I114:I130" si="2">G114*H114</f>
        <v>3468</v>
      </c>
    </row>
    <row r="115" customHeight="1" spans="1:9">
      <c r="A115" s="19"/>
      <c r="B115" s="36"/>
      <c r="C115" s="20"/>
      <c r="D115" s="25"/>
      <c r="E115" s="16"/>
      <c r="F115" s="16" t="s">
        <v>88</v>
      </c>
      <c r="G115" s="17">
        <v>4000</v>
      </c>
      <c r="H115" s="85">
        <v>0.25</v>
      </c>
      <c r="I115" s="61">
        <f t="shared" si="2"/>
        <v>1000</v>
      </c>
    </row>
    <row r="116" customHeight="1" spans="1:9">
      <c r="A116" s="109">
        <v>46014</v>
      </c>
      <c r="B116" s="110">
        <v>46020</v>
      </c>
      <c r="C116" s="111">
        <v>47532</v>
      </c>
      <c r="D116" s="112" t="s">
        <v>105</v>
      </c>
      <c r="E116" s="113" t="s">
        <v>106</v>
      </c>
      <c r="F116" s="113" t="s">
        <v>13</v>
      </c>
      <c r="G116" s="114">
        <v>2000</v>
      </c>
      <c r="H116" s="115">
        <v>0.35</v>
      </c>
      <c r="I116" s="116">
        <f t="shared" si="2"/>
        <v>700</v>
      </c>
    </row>
    <row r="117" customHeight="1" spans="1:9">
      <c r="A117" s="109"/>
      <c r="B117" s="110"/>
      <c r="C117" s="117"/>
      <c r="D117" s="118"/>
      <c r="E117" s="113"/>
      <c r="F117" s="114" t="s">
        <v>14</v>
      </c>
      <c r="G117" s="114">
        <v>2000</v>
      </c>
      <c r="H117" s="119"/>
      <c r="I117" s="116">
        <f t="shared" si="2"/>
        <v>0</v>
      </c>
    </row>
    <row r="118" customHeight="1" spans="1:9">
      <c r="A118" s="109"/>
      <c r="B118" s="120">
        <v>46017</v>
      </c>
      <c r="C118" s="117"/>
      <c r="D118" s="118"/>
      <c r="E118" s="113"/>
      <c r="F118" s="114" t="s">
        <v>57</v>
      </c>
      <c r="G118" s="114">
        <v>8000</v>
      </c>
      <c r="H118" s="121">
        <v>0.042</v>
      </c>
      <c r="I118" s="116">
        <f t="shared" si="2"/>
        <v>336</v>
      </c>
    </row>
    <row r="119" customHeight="1" spans="1:9">
      <c r="A119" s="109"/>
      <c r="B119" s="122"/>
      <c r="C119" s="117"/>
      <c r="D119" s="118"/>
      <c r="E119" s="113"/>
      <c r="F119" s="113" t="s">
        <v>28</v>
      </c>
      <c r="G119" s="114">
        <v>2000</v>
      </c>
      <c r="H119" s="121">
        <v>0.85</v>
      </c>
      <c r="I119" s="116">
        <f t="shared" si="2"/>
        <v>1700</v>
      </c>
    </row>
    <row r="120" customHeight="1" spans="1:9">
      <c r="A120" s="109"/>
      <c r="B120" s="123"/>
      <c r="C120" s="117"/>
      <c r="D120" s="118"/>
      <c r="E120" s="113"/>
      <c r="F120" s="113" t="s">
        <v>29</v>
      </c>
      <c r="G120" s="114">
        <v>2000</v>
      </c>
      <c r="H120" s="121">
        <v>0.158</v>
      </c>
      <c r="I120" s="116">
        <f t="shared" si="2"/>
        <v>316</v>
      </c>
    </row>
    <row r="121" customHeight="1" spans="1:9">
      <c r="A121" s="19">
        <v>46015</v>
      </c>
      <c r="B121" s="27">
        <v>46015</v>
      </c>
      <c r="C121" s="21" t="s">
        <v>107</v>
      </c>
      <c r="D121" s="59" t="s">
        <v>108</v>
      </c>
      <c r="E121" s="16" t="s">
        <v>109</v>
      </c>
      <c r="F121" s="16" t="s">
        <v>49</v>
      </c>
      <c r="G121" s="68">
        <v>1799.96</v>
      </c>
      <c r="H121" s="85">
        <v>0.98</v>
      </c>
      <c r="I121" s="61">
        <f t="shared" si="2"/>
        <v>1763.9608</v>
      </c>
    </row>
    <row r="122" customHeight="1" spans="1:9">
      <c r="A122" s="19">
        <v>46015</v>
      </c>
      <c r="B122" s="83">
        <v>46021</v>
      </c>
      <c r="C122" s="16" t="s">
        <v>110</v>
      </c>
      <c r="D122" s="62" t="s">
        <v>111</v>
      </c>
      <c r="E122" s="16" t="s">
        <v>112</v>
      </c>
      <c r="F122" s="16" t="s">
        <v>13</v>
      </c>
      <c r="G122" s="17">
        <v>24000</v>
      </c>
      <c r="H122" s="85">
        <v>0.35</v>
      </c>
      <c r="I122" s="61">
        <f t="shared" si="2"/>
        <v>8400</v>
      </c>
    </row>
    <row r="123" customHeight="1" spans="1:9">
      <c r="A123" s="19"/>
      <c r="B123" s="86"/>
      <c r="C123" s="16"/>
      <c r="D123" s="62"/>
      <c r="E123" s="16"/>
      <c r="F123" s="17" t="s">
        <v>14</v>
      </c>
      <c r="G123" s="17">
        <v>24000</v>
      </c>
      <c r="H123" s="85"/>
      <c r="I123" s="61">
        <f t="shared" si="2"/>
        <v>0</v>
      </c>
    </row>
    <row r="124" customHeight="1" spans="1:9">
      <c r="A124" s="19"/>
      <c r="B124" s="65">
        <v>46018</v>
      </c>
      <c r="C124" s="16"/>
      <c r="D124" s="25"/>
      <c r="E124" s="16"/>
      <c r="F124" s="17" t="s">
        <v>57</v>
      </c>
      <c r="G124" s="17">
        <v>96000</v>
      </c>
      <c r="H124" s="85">
        <v>0.042</v>
      </c>
      <c r="I124" s="61">
        <f t="shared" si="2"/>
        <v>4032</v>
      </c>
    </row>
    <row r="125" customHeight="1" spans="1:9">
      <c r="A125" s="19"/>
      <c r="B125" s="83">
        <v>46019</v>
      </c>
      <c r="C125" s="16"/>
      <c r="D125" s="25"/>
      <c r="E125" s="16"/>
      <c r="F125" s="16" t="s">
        <v>113</v>
      </c>
      <c r="G125" s="17">
        <v>24480</v>
      </c>
      <c r="H125" s="85">
        <v>0.85</v>
      </c>
      <c r="I125" s="61">
        <f t="shared" si="2"/>
        <v>20808</v>
      </c>
    </row>
    <row r="126" customHeight="1" spans="1:9">
      <c r="A126" s="19"/>
      <c r="B126" s="84"/>
      <c r="C126" s="16"/>
      <c r="D126" s="25"/>
      <c r="E126" s="16"/>
      <c r="F126" s="16" t="s">
        <v>29</v>
      </c>
      <c r="G126" s="17">
        <v>24000</v>
      </c>
      <c r="H126" s="85">
        <v>0.158</v>
      </c>
      <c r="I126" s="61">
        <f t="shared" si="2"/>
        <v>3792</v>
      </c>
    </row>
    <row r="127" customHeight="1" spans="1:9">
      <c r="A127" s="89">
        <v>46023</v>
      </c>
      <c r="B127" s="90">
        <v>46025</v>
      </c>
      <c r="C127" s="94" t="s">
        <v>114</v>
      </c>
      <c r="D127" s="92" t="s">
        <v>115</v>
      </c>
      <c r="E127" s="93" t="s">
        <v>116</v>
      </c>
      <c r="F127" s="100" t="s">
        <v>23</v>
      </c>
      <c r="G127" s="94">
        <v>2000</v>
      </c>
      <c r="H127" s="95">
        <v>0.58</v>
      </c>
      <c r="I127" s="96">
        <f t="shared" si="2"/>
        <v>1160</v>
      </c>
    </row>
    <row r="128" s="1" customFormat="1" customHeight="1" spans="1:9">
      <c r="A128" s="89">
        <v>46035</v>
      </c>
      <c r="B128" s="90">
        <v>46025</v>
      </c>
      <c r="C128" s="94" t="s">
        <v>114</v>
      </c>
      <c r="D128" s="92" t="s">
        <v>117</v>
      </c>
      <c r="E128" s="93" t="s">
        <v>118</v>
      </c>
      <c r="F128" s="100" t="s">
        <v>23</v>
      </c>
      <c r="G128" s="94">
        <v>4500</v>
      </c>
      <c r="H128" s="95">
        <v>0.58</v>
      </c>
      <c r="I128" s="96">
        <f t="shared" si="2"/>
        <v>2610</v>
      </c>
    </row>
    <row r="129" s="1" customFormat="1" customHeight="1" spans="1:9">
      <c r="A129" s="109">
        <v>46029</v>
      </c>
      <c r="B129" s="110">
        <v>46029</v>
      </c>
      <c r="C129" s="135">
        <v>47532</v>
      </c>
      <c r="D129" s="112" t="s">
        <v>119</v>
      </c>
      <c r="E129" s="113" t="s">
        <v>120</v>
      </c>
      <c r="F129" s="113" t="s">
        <v>28</v>
      </c>
      <c r="G129" s="114">
        <v>1500</v>
      </c>
      <c r="H129" s="121">
        <v>0.85</v>
      </c>
      <c r="I129" s="116">
        <f t="shared" si="2"/>
        <v>1275</v>
      </c>
    </row>
    <row r="130" s="1" customFormat="1" customHeight="1" spans="1:9">
      <c r="A130" s="124">
        <v>46035</v>
      </c>
      <c r="B130" s="125">
        <v>46035</v>
      </c>
      <c r="C130" s="126">
        <v>91312</v>
      </c>
      <c r="D130" s="127" t="s">
        <v>121</v>
      </c>
      <c r="E130" s="128" t="s">
        <v>122</v>
      </c>
      <c r="F130" s="126" t="s">
        <v>95</v>
      </c>
      <c r="G130" s="129">
        <v>90</v>
      </c>
      <c r="H130" s="130">
        <v>0.98</v>
      </c>
      <c r="I130" s="131">
        <f t="shared" si="2"/>
        <v>88.2</v>
      </c>
    </row>
    <row r="131" customHeight="1" spans="1:9">
      <c r="I131" s="39">
        <f>SUM(I3:I130)</f>
        <v>615354.8258</v>
      </c>
    </row>
    <row r="134" customHeight="1" spans="1:9">
      <c r="B134" s="76">
        <v>4652.7</v>
      </c>
      <c r="C134" s="1" t="s">
        <v>123</v>
      </c>
      <c r="D134" s="136" t="s">
        <v>124</v>
      </c>
    </row>
    <row r="135" customHeight="1" spans="1:9">
      <c r="B135" s="76">
        <v>151537.57</v>
      </c>
      <c r="C135" s="1" t="s">
        <v>125</v>
      </c>
      <c r="D135" s="137" t="s">
        <v>126</v>
      </c>
    </row>
    <row r="136" customHeight="1" spans="1:9">
      <c r="B136" s="76">
        <v>40951</v>
      </c>
      <c r="C136" s="1" t="s">
        <v>125</v>
      </c>
      <c r="D136" s="137" t="s">
        <v>127</v>
      </c>
    </row>
    <row r="137" customHeight="1" spans="1:9">
      <c r="B137" s="76">
        <v>12359.62</v>
      </c>
      <c r="C137" s="1" t="s">
        <v>128</v>
      </c>
      <c r="D137" s="137" t="s">
        <v>129</v>
      </c>
    </row>
    <row r="138" customHeight="1" spans="1:9">
      <c r="B138" s="76">
        <f>SUM(B134:B137)</f>
        <v>209500.89</v>
      </c>
    </row>
    <row r="147" ht="58" customHeight="1" spans="1:11">
      <c r="A147" s="138" t="s">
        <v>130</v>
      </c>
      <c r="B147" s="138"/>
      <c r="C147" s="138"/>
      <c r="D147" s="138"/>
      <c r="E147" s="138"/>
      <c r="F147" s="138"/>
      <c r="G147" s="138"/>
      <c r="H147" s="138"/>
      <c r="I147" s="138"/>
      <c r="J147" s="138"/>
    </row>
    <row r="148" ht="58" customHeight="1" spans="1:11">
      <c r="A148" s="139" t="s">
        <v>131</v>
      </c>
      <c r="B148" s="139" t="s">
        <v>132</v>
      </c>
      <c r="C148" s="139" t="s">
        <v>133</v>
      </c>
      <c r="D148" s="139" t="s">
        <v>134</v>
      </c>
      <c r="E148" s="139" t="s">
        <v>135</v>
      </c>
      <c r="F148" s="139" t="s">
        <v>136</v>
      </c>
      <c r="G148" s="139" t="s">
        <v>137</v>
      </c>
      <c r="H148" s="139" t="s">
        <v>138</v>
      </c>
      <c r="I148" s="139" t="s">
        <v>139</v>
      </c>
      <c r="J148" s="139" t="s">
        <v>140</v>
      </c>
    </row>
    <row r="149" ht="31" customHeight="1" spans="1:11">
      <c r="A149" s="140">
        <v>1</v>
      </c>
      <c r="B149" s="141">
        <v>46052</v>
      </c>
      <c r="C149" s="139" t="s">
        <v>141</v>
      </c>
      <c r="D149" s="142" t="s">
        <v>142</v>
      </c>
      <c r="E149" s="28"/>
      <c r="F149" s="142" t="s">
        <v>143</v>
      </c>
      <c r="G149" s="142" t="s">
        <v>144</v>
      </c>
      <c r="H149" s="143">
        <v>31200</v>
      </c>
      <c r="I149" s="144">
        <v>4652.7</v>
      </c>
      <c r="J149" s="145" t="s">
        <v>124</v>
      </c>
      <c r="K149" s="1" t="s">
        <v>145</v>
      </c>
    </row>
    <row r="150" ht="31" customHeight="1" spans="1:11">
      <c r="A150" s="146">
        <v>1</v>
      </c>
      <c r="B150" s="147">
        <v>46052</v>
      </c>
      <c r="C150" s="148" t="s">
        <v>141</v>
      </c>
      <c r="D150" s="149" t="s">
        <v>146</v>
      </c>
      <c r="E150" s="150" t="s">
        <v>147</v>
      </c>
      <c r="F150" s="151" t="s">
        <v>143</v>
      </c>
      <c r="G150" s="151" t="s">
        <v>144</v>
      </c>
      <c r="H150" s="152">
        <v>1238830</v>
      </c>
      <c r="I150" s="153">
        <v>151537.57</v>
      </c>
      <c r="J150" s="154" t="s">
        <v>126</v>
      </c>
    </row>
    <row r="151" ht="31" customHeight="1" spans="1:11">
      <c r="A151" s="155">
        <v>1</v>
      </c>
      <c r="B151" s="156">
        <v>46052</v>
      </c>
      <c r="C151" s="157" t="s">
        <v>141</v>
      </c>
      <c r="D151" s="158" t="s">
        <v>148</v>
      </c>
      <c r="E151" s="159" t="s">
        <v>147</v>
      </c>
      <c r="F151" s="160" t="s">
        <v>143</v>
      </c>
      <c r="G151" s="161" t="s">
        <v>144</v>
      </c>
      <c r="H151" s="162">
        <v>209500</v>
      </c>
      <c r="I151" s="163">
        <v>40951</v>
      </c>
      <c r="J151" s="164" t="s">
        <v>127</v>
      </c>
    </row>
    <row r="152" ht="31" customHeight="1" spans="1:11">
      <c r="A152" s="165">
        <v>1</v>
      </c>
      <c r="B152" s="166">
        <v>46052</v>
      </c>
      <c r="C152" s="167" t="s">
        <v>141</v>
      </c>
      <c r="D152" s="168" t="s">
        <v>149</v>
      </c>
      <c r="E152" s="169" t="s">
        <v>147</v>
      </c>
      <c r="F152" s="170" t="s">
        <v>143</v>
      </c>
      <c r="G152" s="170" t="s">
        <v>144</v>
      </c>
      <c r="H152" s="171">
        <v>68170</v>
      </c>
      <c r="I152" s="172">
        <v>12359.62</v>
      </c>
      <c r="J152" s="173" t="s">
        <v>129</v>
      </c>
    </row>
  </sheetData>
  <autoFilter xmlns:etc="http://www.wps.cn/officeDocument/2017/etCustomData" ref="B1:I131" etc:filterBottomFollowUsedRange="0">
    <extLst/>
  </autoFilter>
  <mergeCells count="172">
    <mergeCell ref="A1:I1"/>
    <mergeCell ref="A147:J147"/>
    <mergeCell ref="A3:A11"/>
    <mergeCell ref="A12:A18"/>
    <mergeCell ref="A19:A22"/>
    <mergeCell ref="A23:A29"/>
    <mergeCell ref="A30:A40"/>
    <mergeCell ref="A41:A44"/>
    <mergeCell ref="A45:A47"/>
    <mergeCell ref="A48:A50"/>
    <mergeCell ref="A51:A55"/>
    <mergeCell ref="A56:A60"/>
    <mergeCell ref="A61:A64"/>
    <mergeCell ref="A65:A68"/>
    <mergeCell ref="A69:A72"/>
    <mergeCell ref="A73:A76"/>
    <mergeCell ref="A77:A81"/>
    <mergeCell ref="A82:A85"/>
    <mergeCell ref="A86:A90"/>
    <mergeCell ref="A91:A95"/>
    <mergeCell ref="A96:A100"/>
    <mergeCell ref="A101:A105"/>
    <mergeCell ref="A106:A110"/>
    <mergeCell ref="A111:A115"/>
    <mergeCell ref="A116:A120"/>
    <mergeCell ref="A122:A126"/>
    <mergeCell ref="B3:B4"/>
    <mergeCell ref="B5:B6"/>
    <mergeCell ref="B9:B10"/>
    <mergeCell ref="B12:B13"/>
    <mergeCell ref="B14:B15"/>
    <mergeCell ref="B17:B18"/>
    <mergeCell ref="B19:B20"/>
    <mergeCell ref="B21:B22"/>
    <mergeCell ref="B23:B24"/>
    <mergeCell ref="B25:B26"/>
    <mergeCell ref="B28:B29"/>
    <mergeCell ref="B30:B31"/>
    <mergeCell ref="B32:B34"/>
    <mergeCell ref="B35:B37"/>
    <mergeCell ref="B39:B40"/>
    <mergeCell ref="B41:B44"/>
    <mergeCell ref="B45:B46"/>
    <mergeCell ref="B48:B49"/>
    <mergeCell ref="B51:B52"/>
    <mergeCell ref="B53:B55"/>
    <mergeCell ref="B56:B60"/>
    <mergeCell ref="B61:B62"/>
    <mergeCell ref="B63:B64"/>
    <mergeCell ref="B66:B68"/>
    <mergeCell ref="B69:B70"/>
    <mergeCell ref="B71:B72"/>
    <mergeCell ref="B73:B76"/>
    <mergeCell ref="B77:B78"/>
    <mergeCell ref="B79:B81"/>
    <mergeCell ref="B82:B83"/>
    <mergeCell ref="B84:B85"/>
    <mergeCell ref="B86:B87"/>
    <mergeCell ref="B88:B90"/>
    <mergeCell ref="B91:B92"/>
    <mergeCell ref="B93:B95"/>
    <mergeCell ref="B96:B97"/>
    <mergeCell ref="B98:B100"/>
    <mergeCell ref="B101:B102"/>
    <mergeCell ref="B106:B107"/>
    <mergeCell ref="B108:B110"/>
    <mergeCell ref="B111:B112"/>
    <mergeCell ref="B113:B115"/>
    <mergeCell ref="B116:B117"/>
    <mergeCell ref="B118:B120"/>
    <mergeCell ref="B122:B123"/>
    <mergeCell ref="B125:B126"/>
    <mergeCell ref="C3:C11"/>
    <mergeCell ref="C12:C18"/>
    <mergeCell ref="C19:C22"/>
    <mergeCell ref="C23:C29"/>
    <mergeCell ref="C30:C40"/>
    <mergeCell ref="C41:C44"/>
    <mergeCell ref="C45:C47"/>
    <mergeCell ref="C48:C50"/>
    <mergeCell ref="C51:C55"/>
    <mergeCell ref="C56:C60"/>
    <mergeCell ref="C61:C64"/>
    <mergeCell ref="C65:C68"/>
    <mergeCell ref="C69:C72"/>
    <mergeCell ref="C73:C76"/>
    <mergeCell ref="C77:C81"/>
    <mergeCell ref="C82:C85"/>
    <mergeCell ref="C86:C90"/>
    <mergeCell ref="C91:C95"/>
    <mergeCell ref="C96:C100"/>
    <mergeCell ref="C101:C105"/>
    <mergeCell ref="C106:C110"/>
    <mergeCell ref="C111:C115"/>
    <mergeCell ref="C116:C120"/>
    <mergeCell ref="C122:C126"/>
    <mergeCell ref="D3:D11"/>
    <mergeCell ref="D12:D18"/>
    <mergeCell ref="D19:D22"/>
    <mergeCell ref="D23:D29"/>
    <mergeCell ref="D30:D40"/>
    <mergeCell ref="D41:D44"/>
    <mergeCell ref="D45:D47"/>
    <mergeCell ref="D48:D50"/>
    <mergeCell ref="D51:D55"/>
    <mergeCell ref="D56:D60"/>
    <mergeCell ref="D61:D64"/>
    <mergeCell ref="D65:D68"/>
    <mergeCell ref="D69:D72"/>
    <mergeCell ref="D73:D76"/>
    <mergeCell ref="D77:D81"/>
    <mergeCell ref="D82:D85"/>
    <mergeCell ref="D86:D90"/>
    <mergeCell ref="D91:D95"/>
    <mergeCell ref="D96:D100"/>
    <mergeCell ref="D101:D105"/>
    <mergeCell ref="D106:D110"/>
    <mergeCell ref="D111:D115"/>
    <mergeCell ref="D116:D120"/>
    <mergeCell ref="D122:D126"/>
    <mergeCell ref="E3:E11"/>
    <mergeCell ref="E12:E18"/>
    <mergeCell ref="E19:E22"/>
    <mergeCell ref="E23:E29"/>
    <mergeCell ref="E30:E40"/>
    <mergeCell ref="E41:E44"/>
    <mergeCell ref="E45:E47"/>
    <mergeCell ref="E48:E50"/>
    <mergeCell ref="E51:E55"/>
    <mergeCell ref="E56:E60"/>
    <mergeCell ref="E61:E64"/>
    <mergeCell ref="E65:E68"/>
    <mergeCell ref="E69:E72"/>
    <mergeCell ref="E73:E76"/>
    <mergeCell ref="E77:E81"/>
    <mergeCell ref="E82:E85"/>
    <mergeCell ref="E86:E90"/>
    <mergeCell ref="E91:E95"/>
    <mergeCell ref="E96:E100"/>
    <mergeCell ref="E101:E105"/>
    <mergeCell ref="E106:E110"/>
    <mergeCell ref="E111:E115"/>
    <mergeCell ref="E116:E120"/>
    <mergeCell ref="E122:E126"/>
    <mergeCell ref="H3:H4"/>
    <mergeCell ref="H5:H6"/>
    <mergeCell ref="H12:H13"/>
    <mergeCell ref="H14:H15"/>
    <mergeCell ref="H19:H20"/>
    <mergeCell ref="H23:H24"/>
    <mergeCell ref="H25:H26"/>
    <mergeCell ref="H30:H31"/>
    <mergeCell ref="H32:H33"/>
    <mergeCell ref="H35:H36"/>
    <mergeCell ref="H41:H42"/>
    <mergeCell ref="H45:H46"/>
    <mergeCell ref="H48:H49"/>
    <mergeCell ref="H51:H52"/>
    <mergeCell ref="H56:H57"/>
    <mergeCell ref="H61:H62"/>
    <mergeCell ref="H69:H70"/>
    <mergeCell ref="H73:H74"/>
    <mergeCell ref="H77:H78"/>
    <mergeCell ref="H82:H83"/>
    <mergeCell ref="H86:H87"/>
    <mergeCell ref="H91:H92"/>
    <mergeCell ref="H96:H97"/>
    <mergeCell ref="H101:H102"/>
    <mergeCell ref="H106:H107"/>
    <mergeCell ref="H111:H112"/>
    <mergeCell ref="H116:H117"/>
    <mergeCell ref="H122:H12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2" topLeftCell="A3" activePane="bottomLeft" state="frozen"/>
      <selection/>
      <selection pane="bottomLeft" activeCell="E7" sqref="E7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8.1727272727273" style="51" customWidth="1"/>
    <col min="7" max="8" width="11" style="51" customWidth="1"/>
    <col min="9" max="9" width="18.7181818181818" style="53" customWidth="1"/>
    <col min="10" max="16384" width="8.72727272727273" style="51"/>
  </cols>
  <sheetData>
    <row r="1" customHeight="1" spans="1:9">
      <c r="A1" s="54" t="s">
        <v>150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151</v>
      </c>
      <c r="H2" s="11" t="s">
        <v>8</v>
      </c>
      <c r="I2" s="11" t="s">
        <v>152</v>
      </c>
    </row>
    <row r="3" ht="42" customHeight="1" spans="1:9">
      <c r="A3" s="19">
        <v>45959</v>
      </c>
      <c r="B3" s="57">
        <v>45990</v>
      </c>
      <c r="C3" s="58" t="s">
        <v>10</v>
      </c>
      <c r="D3" s="59" t="s">
        <v>11</v>
      </c>
      <c r="E3" s="16" t="s">
        <v>12</v>
      </c>
      <c r="F3" s="17" t="s">
        <v>15</v>
      </c>
      <c r="G3" s="17">
        <f>30000*5</f>
        <v>150000</v>
      </c>
      <c r="H3" s="60">
        <v>0.0083</v>
      </c>
      <c r="I3" s="61">
        <f>G3*H3</f>
        <v>1245</v>
      </c>
    </row>
    <row r="4" customHeight="1" spans="1:9">
      <c r="A4" s="19">
        <v>45971</v>
      </c>
      <c r="B4" s="57">
        <v>46000</v>
      </c>
      <c r="C4" s="30" t="s">
        <v>25</v>
      </c>
      <c r="D4" s="62" t="s">
        <v>26</v>
      </c>
      <c r="E4" s="16" t="s">
        <v>27</v>
      </c>
      <c r="F4" s="16" t="s">
        <v>13</v>
      </c>
      <c r="G4" s="17">
        <v>15000</v>
      </c>
      <c r="H4" s="63">
        <v>0.05</v>
      </c>
      <c r="I4" s="61">
        <f>G4*H4</f>
        <v>750</v>
      </c>
    </row>
    <row r="5" customHeight="1" spans="1:9">
      <c r="A5" s="19"/>
      <c r="B5" s="57"/>
      <c r="C5" s="34"/>
      <c r="D5" s="62"/>
      <c r="E5" s="16"/>
      <c r="F5" s="17" t="s">
        <v>14</v>
      </c>
      <c r="G5" s="17">
        <v>15000</v>
      </c>
      <c r="H5" s="64"/>
      <c r="I5" s="61">
        <f t="shared" ref="I5:I25" si="0">G5*H5</f>
        <v>0</v>
      </c>
    </row>
    <row r="6" customHeight="1" spans="1:9">
      <c r="A6" s="19"/>
      <c r="B6" s="65">
        <v>45990</v>
      </c>
      <c r="C6" s="34"/>
      <c r="D6" s="62"/>
      <c r="E6" s="16"/>
      <c r="F6" s="17" t="s">
        <v>57</v>
      </c>
      <c r="G6" s="17">
        <f>20000*4</f>
        <v>80000</v>
      </c>
      <c r="H6" s="60">
        <v>0.0072</v>
      </c>
      <c r="I6" s="61">
        <f t="shared" si="0"/>
        <v>576</v>
      </c>
    </row>
    <row r="7" ht="33" customHeight="1" spans="1:9">
      <c r="A7" s="19">
        <v>45973</v>
      </c>
      <c r="B7" s="66">
        <v>45994</v>
      </c>
      <c r="C7" s="67" t="s">
        <v>30</v>
      </c>
      <c r="D7" s="59" t="s">
        <v>31</v>
      </c>
      <c r="E7" s="16" t="s">
        <v>32</v>
      </c>
      <c r="F7" s="17" t="s">
        <v>34</v>
      </c>
      <c r="G7" s="20">
        <f>24020*4</f>
        <v>96080</v>
      </c>
      <c r="H7" s="60">
        <v>0.0072</v>
      </c>
      <c r="I7" s="61">
        <f t="shared" si="0"/>
        <v>691.776</v>
      </c>
    </row>
    <row r="8" customHeight="1" spans="1:9">
      <c r="A8" s="19">
        <v>45987</v>
      </c>
      <c r="B8" s="66">
        <v>46013</v>
      </c>
      <c r="C8" s="16" t="s">
        <v>35</v>
      </c>
      <c r="D8" s="62" t="s">
        <v>36</v>
      </c>
      <c r="E8" s="16" t="s">
        <v>37</v>
      </c>
      <c r="F8" s="17" t="s">
        <v>39</v>
      </c>
      <c r="G8" s="68">
        <f>32000*6</f>
        <v>192000</v>
      </c>
      <c r="H8" s="69">
        <v>0.0072</v>
      </c>
      <c r="I8" s="61">
        <f t="shared" si="0"/>
        <v>1382.4</v>
      </c>
    </row>
    <row r="9" customHeight="1" spans="1:9">
      <c r="A9" s="19"/>
      <c r="B9" s="66">
        <v>46013</v>
      </c>
      <c r="C9" s="16"/>
      <c r="D9" s="25"/>
      <c r="E9" s="16"/>
      <c r="F9" s="17" t="s">
        <v>153</v>
      </c>
      <c r="G9" s="68">
        <f>(44000+18000)*0.02</f>
        <v>1240</v>
      </c>
      <c r="H9" s="70">
        <v>0.1</v>
      </c>
      <c r="I9" s="61">
        <f t="shared" si="0"/>
        <v>124</v>
      </c>
    </row>
    <row r="10" customHeight="1" spans="1:9">
      <c r="A10" s="19">
        <v>45988</v>
      </c>
      <c r="B10" s="19">
        <v>46008</v>
      </c>
      <c r="C10" s="67" t="s">
        <v>154</v>
      </c>
      <c r="D10" s="59" t="s">
        <v>155</v>
      </c>
      <c r="E10" s="16" t="s">
        <v>156</v>
      </c>
      <c r="F10" s="16" t="s">
        <v>33</v>
      </c>
      <c r="G10" s="20">
        <v>8020</v>
      </c>
      <c r="H10" s="71">
        <v>0.05</v>
      </c>
      <c r="I10" s="61">
        <f t="shared" si="0"/>
        <v>401</v>
      </c>
    </row>
    <row r="11" customHeight="1" spans="1:9">
      <c r="A11" s="19"/>
      <c r="B11" s="19"/>
      <c r="C11" s="72"/>
      <c r="D11" s="15"/>
      <c r="E11" s="16"/>
      <c r="F11" s="17" t="s">
        <v>14</v>
      </c>
      <c r="G11" s="20">
        <v>8020</v>
      </c>
      <c r="H11" s="71"/>
      <c r="I11" s="61">
        <f t="shared" si="0"/>
        <v>0</v>
      </c>
    </row>
    <row r="12" customHeight="1" spans="1:9">
      <c r="A12" s="19"/>
      <c r="B12" s="19">
        <v>45995</v>
      </c>
      <c r="C12" s="72"/>
      <c r="D12" s="15"/>
      <c r="E12" s="16"/>
      <c r="F12" s="16" t="s">
        <v>24</v>
      </c>
      <c r="G12" s="17">
        <v>960</v>
      </c>
      <c r="H12" s="60">
        <v>0.016</v>
      </c>
      <c r="I12" s="61">
        <f t="shared" si="0"/>
        <v>15.36</v>
      </c>
    </row>
    <row r="13" customHeight="1" spans="1:9">
      <c r="A13" s="19"/>
      <c r="B13" s="66">
        <v>45994</v>
      </c>
      <c r="C13" s="72"/>
      <c r="D13" s="15"/>
      <c r="E13" s="16"/>
      <c r="F13" s="17" t="s">
        <v>34</v>
      </c>
      <c r="G13" s="20">
        <f>8020*4</f>
        <v>32080</v>
      </c>
      <c r="H13" s="60">
        <v>0.0072</v>
      </c>
      <c r="I13" s="61">
        <f t="shared" si="0"/>
        <v>230.976</v>
      </c>
    </row>
    <row r="14" ht="40" customHeight="1" spans="1:9">
      <c r="A14" s="19">
        <v>45989</v>
      </c>
      <c r="B14" s="19">
        <v>45999</v>
      </c>
      <c r="C14" s="21" t="s">
        <v>45</v>
      </c>
      <c r="D14" s="59" t="s">
        <v>46</v>
      </c>
      <c r="E14" s="16" t="s">
        <v>47</v>
      </c>
      <c r="F14" s="17" t="s">
        <v>64</v>
      </c>
      <c r="G14" s="17">
        <f>19999*6</f>
        <v>119994</v>
      </c>
      <c r="H14" s="60">
        <v>0.0078</v>
      </c>
      <c r="I14" s="61">
        <f t="shared" si="0"/>
        <v>935.9532</v>
      </c>
    </row>
    <row r="15" customHeight="1" spans="1:9">
      <c r="A15" s="19">
        <v>45992</v>
      </c>
      <c r="B15" s="66">
        <v>45992</v>
      </c>
      <c r="C15" s="21" t="s">
        <v>50</v>
      </c>
      <c r="D15" s="62" t="s">
        <v>51</v>
      </c>
      <c r="E15" s="16" t="s">
        <v>52</v>
      </c>
      <c r="F15" s="16" t="s">
        <v>157</v>
      </c>
      <c r="G15" s="17">
        <f>8000*1.02</f>
        <v>8160</v>
      </c>
      <c r="H15" s="73">
        <v>0.15</v>
      </c>
      <c r="I15" s="61">
        <f t="shared" si="0"/>
        <v>1224</v>
      </c>
    </row>
    <row r="16" customHeight="1" spans="1:9">
      <c r="A16" s="19"/>
      <c r="B16" s="19">
        <v>45995</v>
      </c>
      <c r="C16" s="20"/>
      <c r="D16" s="25"/>
      <c r="E16" s="16"/>
      <c r="F16" s="16" t="s">
        <v>158</v>
      </c>
      <c r="G16" s="17">
        <v>8000</v>
      </c>
      <c r="H16" s="73">
        <v>0.038</v>
      </c>
      <c r="I16" s="61">
        <f t="shared" si="0"/>
        <v>304</v>
      </c>
    </row>
    <row r="17" ht="35" customHeight="1" spans="1:9">
      <c r="A17" s="19">
        <v>45994</v>
      </c>
      <c r="B17" s="57">
        <v>45999</v>
      </c>
      <c r="C17" s="16" t="s">
        <v>59</v>
      </c>
      <c r="D17" s="62" t="s">
        <v>60</v>
      </c>
      <c r="E17" s="16" t="s">
        <v>61</v>
      </c>
      <c r="F17" s="17" t="s">
        <v>38</v>
      </c>
      <c r="G17" s="17">
        <v>1040</v>
      </c>
      <c r="H17" s="73">
        <v>0.042</v>
      </c>
      <c r="I17" s="61">
        <f t="shared" si="0"/>
        <v>43.68</v>
      </c>
    </row>
    <row r="18" customHeight="1" spans="1:9">
      <c r="A18" s="19">
        <v>45997</v>
      </c>
      <c r="B18" s="19">
        <v>46006</v>
      </c>
      <c r="C18" s="21" t="s">
        <v>159</v>
      </c>
      <c r="D18" s="62" t="s">
        <v>160</v>
      </c>
      <c r="E18" s="16" t="s">
        <v>161</v>
      </c>
      <c r="F18" s="16" t="s">
        <v>13</v>
      </c>
      <c r="G18" s="17">
        <v>6810</v>
      </c>
      <c r="H18" s="71">
        <v>0.03</v>
      </c>
      <c r="I18" s="61">
        <f t="shared" si="0"/>
        <v>204.3</v>
      </c>
    </row>
    <row r="19" customHeight="1" spans="1:9">
      <c r="A19" s="19"/>
      <c r="B19" s="19"/>
      <c r="C19" s="20"/>
      <c r="D19" s="25"/>
      <c r="E19" s="16"/>
      <c r="F19" s="16" t="s">
        <v>14</v>
      </c>
      <c r="G19" s="17">
        <v>2000</v>
      </c>
      <c r="H19" s="71">
        <v>0.01</v>
      </c>
      <c r="I19" s="61">
        <f t="shared" si="0"/>
        <v>20</v>
      </c>
    </row>
    <row r="20" customHeight="1" spans="1:9">
      <c r="A20" s="19"/>
      <c r="B20" s="66">
        <v>46001</v>
      </c>
      <c r="C20" s="20"/>
      <c r="D20" s="25"/>
      <c r="E20" s="16"/>
      <c r="F20" s="17" t="s">
        <v>162</v>
      </c>
      <c r="G20" s="17">
        <f>5367*5</f>
        <v>26835</v>
      </c>
      <c r="H20" s="69">
        <v>0.0065</v>
      </c>
      <c r="I20" s="61">
        <f t="shared" si="0"/>
        <v>174.4275</v>
      </c>
    </row>
    <row r="21" customHeight="1" spans="1:9">
      <c r="A21" s="19"/>
      <c r="B21" s="19">
        <v>45999</v>
      </c>
      <c r="C21" s="20"/>
      <c r="D21" s="25"/>
      <c r="E21" s="16"/>
      <c r="F21" s="17" t="s">
        <v>87</v>
      </c>
      <c r="G21" s="17">
        <f>12000*1.02</f>
        <v>12240</v>
      </c>
      <c r="H21" s="73">
        <v>0.15</v>
      </c>
      <c r="I21" s="61">
        <f t="shared" si="0"/>
        <v>1836</v>
      </c>
    </row>
    <row r="22" customHeight="1" spans="1:9">
      <c r="A22" s="19"/>
      <c r="B22" s="19"/>
      <c r="C22" s="20"/>
      <c r="D22" s="25"/>
      <c r="E22" s="16"/>
      <c r="F22" s="16" t="s">
        <v>88</v>
      </c>
      <c r="G22" s="17">
        <v>12000</v>
      </c>
      <c r="H22" s="73">
        <v>0.044</v>
      </c>
      <c r="I22" s="61">
        <f t="shared" si="0"/>
        <v>528</v>
      </c>
    </row>
    <row r="23" customHeight="1" spans="1:9">
      <c r="A23" s="19">
        <v>46002</v>
      </c>
      <c r="B23" s="57">
        <v>46011</v>
      </c>
      <c r="C23" s="30">
        <v>45614</v>
      </c>
      <c r="D23" s="59" t="s">
        <v>79</v>
      </c>
      <c r="E23" s="16" t="s">
        <v>80</v>
      </c>
      <c r="F23" s="17" t="s">
        <v>69</v>
      </c>
      <c r="G23" s="17">
        <f>8995*6</f>
        <v>53970</v>
      </c>
      <c r="H23" s="60">
        <v>0.0072</v>
      </c>
      <c r="I23" s="61">
        <f t="shared" si="0"/>
        <v>388.584</v>
      </c>
    </row>
    <row r="24" customHeight="1" spans="1:9">
      <c r="A24" s="19"/>
      <c r="B24" s="57"/>
      <c r="C24" s="34"/>
      <c r="D24" s="15"/>
      <c r="E24" s="16"/>
      <c r="F24" s="17" t="s">
        <v>163</v>
      </c>
      <c r="G24" s="17">
        <v>8995</v>
      </c>
      <c r="H24" s="60">
        <v>0.0052</v>
      </c>
      <c r="I24" s="61">
        <f t="shared" si="0"/>
        <v>46.774</v>
      </c>
    </row>
    <row r="25" customHeight="1" spans="1:9">
      <c r="A25" s="19">
        <v>46010</v>
      </c>
      <c r="B25" s="66">
        <v>46011</v>
      </c>
      <c r="C25" s="74">
        <v>42858</v>
      </c>
      <c r="D25" s="59" t="s">
        <v>164</v>
      </c>
      <c r="E25" s="16" t="s">
        <v>165</v>
      </c>
      <c r="F25" s="17" t="s">
        <v>166</v>
      </c>
      <c r="G25" s="17">
        <v>750</v>
      </c>
      <c r="H25" s="60">
        <v>0.0058</v>
      </c>
      <c r="I25" s="61">
        <f t="shared" si="0"/>
        <v>4.35</v>
      </c>
    </row>
    <row r="26" customHeight="1" spans="1:9">
      <c r="I26" s="75">
        <f>SUM(I3:I25)</f>
        <v>11126.5807</v>
      </c>
    </row>
  </sheetData>
  <autoFilter xmlns:etc="http://www.wps.cn/officeDocument/2017/etCustomData" ref="B1:I26" etc:filterBottomFollowUsedRange="0">
    <extLst/>
  </autoFilter>
  <mergeCells count="32">
    <mergeCell ref="A1:I1"/>
    <mergeCell ref="A4:A6"/>
    <mergeCell ref="A8:A9"/>
    <mergeCell ref="A10:A13"/>
    <mergeCell ref="A15:A16"/>
    <mergeCell ref="A18:A22"/>
    <mergeCell ref="A23:A24"/>
    <mergeCell ref="B4:B5"/>
    <mergeCell ref="B10:B11"/>
    <mergeCell ref="B18:B19"/>
    <mergeCell ref="B21:B22"/>
    <mergeCell ref="B23:B24"/>
    <mergeCell ref="C4:C6"/>
    <mergeCell ref="C8:C9"/>
    <mergeCell ref="C10:C13"/>
    <mergeCell ref="C15:C16"/>
    <mergeCell ref="C18:C22"/>
    <mergeCell ref="C23:C24"/>
    <mergeCell ref="D4:D6"/>
    <mergeCell ref="D8:D9"/>
    <mergeCell ref="D10:D13"/>
    <mergeCell ref="D15:D16"/>
    <mergeCell ref="D18:D22"/>
    <mergeCell ref="D23:D24"/>
    <mergeCell ref="E4:E6"/>
    <mergeCell ref="E8:E9"/>
    <mergeCell ref="E10:E13"/>
    <mergeCell ref="E15:E16"/>
    <mergeCell ref="E18:E22"/>
    <mergeCell ref="E23:E24"/>
    <mergeCell ref="H4:H5"/>
    <mergeCell ref="H10:H11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167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168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151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169</v>
      </c>
      <c r="C3" s="14">
        <v>58147</v>
      </c>
      <c r="D3" s="15" t="s">
        <v>170</v>
      </c>
      <c r="E3" s="16" t="s">
        <v>171</v>
      </c>
      <c r="F3" s="16" t="s">
        <v>172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173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174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175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176</v>
      </c>
      <c r="C8" s="20"/>
      <c r="D8" s="15" t="s">
        <v>177</v>
      </c>
      <c r="E8" s="16" t="s">
        <v>178</v>
      </c>
      <c r="F8" s="16" t="s">
        <v>179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180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181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176</v>
      </c>
      <c r="C11" s="20"/>
      <c r="D11" s="15" t="s">
        <v>182</v>
      </c>
      <c r="E11" s="16" t="s">
        <v>183</v>
      </c>
      <c r="F11" s="21" t="s">
        <v>179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184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185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181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186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169</v>
      </c>
      <c r="C18" s="16">
        <v>59602</v>
      </c>
      <c r="D18" s="25" t="s">
        <v>187</v>
      </c>
      <c r="E18" s="16" t="s">
        <v>188</v>
      </c>
      <c r="F18" s="16" t="s">
        <v>172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189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175</v>
      </c>
      <c r="G21" s="17">
        <v>12000</v>
      </c>
      <c r="H21" s="17">
        <v>0.095</v>
      </c>
      <c r="I21" s="26">
        <f t="shared" si="0"/>
        <v>1140</v>
      </c>
      <c r="J21" s="1" t="s">
        <v>190</v>
      </c>
    </row>
    <row r="22" customHeight="1" spans="1:10">
      <c r="A22" s="12">
        <v>45502</v>
      </c>
      <c r="B22" s="13" t="s">
        <v>169</v>
      </c>
      <c r="C22" s="14">
        <v>58147</v>
      </c>
      <c r="D22" s="15" t="s">
        <v>191</v>
      </c>
      <c r="E22" s="16" t="s">
        <v>192</v>
      </c>
      <c r="F22" s="16" t="s">
        <v>172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173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174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175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176</v>
      </c>
      <c r="C27" s="28"/>
      <c r="D27" s="29" t="s">
        <v>193</v>
      </c>
      <c r="E27" s="30" t="s">
        <v>194</v>
      </c>
      <c r="F27" s="21" t="s">
        <v>179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195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185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181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186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196</v>
      </c>
    </row>
    <row r="34" customHeight="1" spans="1:10">
      <c r="A34" s="36"/>
      <c r="B34" s="35"/>
      <c r="C34" s="35"/>
      <c r="D34" s="37"/>
      <c r="E34" s="38"/>
      <c r="F34" s="16" t="s">
        <v>81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197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131</v>
      </c>
      <c r="B39" s="41" t="s">
        <v>132</v>
      </c>
      <c r="C39" s="41" t="s">
        <v>133</v>
      </c>
      <c r="D39" s="42" t="s">
        <v>198</v>
      </c>
      <c r="E39" s="41" t="s">
        <v>199</v>
      </c>
      <c r="F39" s="43" t="s">
        <v>200</v>
      </c>
      <c r="G39" s="41" t="s">
        <v>137</v>
      </c>
      <c r="H39" s="41" t="s">
        <v>138</v>
      </c>
      <c r="I39" s="42" t="s">
        <v>201</v>
      </c>
      <c r="J39" s="41" t="s">
        <v>140</v>
      </c>
    </row>
    <row r="40" hidden="1" customHeight="1" spans="1:10">
      <c r="A40" s="41"/>
      <c r="B40" s="41"/>
      <c r="C40" s="41"/>
      <c r="D40" s="44" t="s">
        <v>202</v>
      </c>
      <c r="E40" s="41"/>
      <c r="F40" s="45" t="s">
        <v>203</v>
      </c>
      <c r="G40" s="41"/>
      <c r="H40" s="41"/>
      <c r="I40" s="46" t="s">
        <v>204</v>
      </c>
      <c r="J40" s="41"/>
    </row>
    <row r="41" hidden="1" customHeight="1" spans="1:10">
      <c r="A41" s="47">
        <v>1</v>
      </c>
      <c r="B41" s="48">
        <v>45559</v>
      </c>
      <c r="C41" s="41" t="s">
        <v>141</v>
      </c>
      <c r="D41" s="41" t="s">
        <v>205</v>
      </c>
      <c r="E41" s="41" t="s">
        <v>206</v>
      </c>
      <c r="F41" s="41" t="s">
        <v>143</v>
      </c>
      <c r="G41" s="41" t="s">
        <v>207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141</v>
      </c>
      <c r="D42" s="41" t="s">
        <v>208</v>
      </c>
      <c r="E42" s="41" t="s">
        <v>206</v>
      </c>
      <c r="F42" s="41" t="s">
        <v>143</v>
      </c>
      <c r="G42" s="41" t="s">
        <v>207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2026-01-30T05:30:02Z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