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1"/>
  </bookViews>
  <sheets>
    <sheet name="国内做货-人民币" sheetId="25" r:id="rId1"/>
    <sheet name="国外做货-美金" sheetId="26" r:id="rId2"/>
  </sheets>
  <definedNames>
    <definedName name="_xlnm._FilterDatabase" localSheetId="0" hidden="1">'国内做货-人民币'!$B$1:$I$16</definedName>
    <definedName name="_xlnm._FilterDatabase" localSheetId="1" hidden="1">'国外做货-美金'!$B$1:$I$160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<sst xmlns="http://schemas.openxmlformats.org/spreadsheetml/2006/main" count="292" uniqueCount="132">
  <si>
    <r>
      <rPr>
        <b/>
        <sz val="16"/>
        <color theme="1"/>
        <rFont val="宋体"/>
        <charset val="134"/>
      </rPr>
      <t>睿宁</t>
    </r>
    <r>
      <rPr>
        <b/>
        <sz val="16"/>
        <color theme="1"/>
        <rFont val="Arial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</si>
  <si>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下单时间</t>
  </si>
  <si>
    <t>出货时间</t>
  </si>
  <si>
    <r>
      <rPr>
        <b/>
        <sz val="10"/>
        <rFont val="Arial"/>
        <charset val="134"/>
      </rPr>
      <t>PO</t>
    </r>
    <r>
      <rPr>
        <b/>
        <sz val="10"/>
        <rFont val="宋体"/>
        <charset val="134"/>
      </rPr>
      <t>号</t>
    </r>
  </si>
  <si>
    <t>睿颢合同号</t>
  </si>
  <si>
    <t>款号</t>
  </si>
  <si>
    <t>品名</t>
  </si>
  <si>
    <r>
      <rPr>
        <b/>
        <sz val="10"/>
        <rFont val="宋体"/>
        <charset val="134"/>
      </rPr>
      <t>数量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片）</t>
    </r>
  </si>
  <si>
    <t>单价</t>
  </si>
  <si>
    <r>
      <rPr>
        <b/>
        <sz val="10"/>
        <rFont val="宋体"/>
        <charset val="134"/>
      </rPr>
      <t>金额</t>
    </r>
    <r>
      <rPr>
        <b/>
        <sz val="10"/>
        <rFont val="Arial"/>
        <charset val="134"/>
      </rPr>
      <t>(RMB)</t>
    </r>
  </si>
  <si>
    <t>92124/92125</t>
  </si>
  <si>
    <t>RRNBSK948
工厂：星之浩</t>
  </si>
  <si>
    <t>RAVEN 5155-742-800
Made in China 女下装裤子
加单3</t>
  </si>
  <si>
    <t>白色吊牌HPBCRFI001-60*95mm-RFID LOGO</t>
  </si>
  <si>
    <t>黑色 吊绳 MRBCGEN004-320*1.5mm</t>
  </si>
  <si>
    <t>白色缎带洗标CLBCGEN003*4页-60*25mm（加页码）</t>
  </si>
  <si>
    <t>白色缎带空白标 BKKBXM24002（60*25mm）</t>
  </si>
  <si>
    <t>白色RFID织标WLBCRFI011-85*20mm（+5%）</t>
  </si>
  <si>
    <t>92216</t>
  </si>
  <si>
    <t>RRNBSK993
工厂：星之浩</t>
  </si>
  <si>
    <t>5112-707-802  MALAGA
Made in China 女下装裤子
加单1</t>
  </si>
  <si>
    <t>腰卡BOOTCUT（BKYK25001）-88*82mm</t>
  </si>
  <si>
    <t>白色RFID织标WLBCRFI013-65*20mm（+3%）</t>
  </si>
  <si>
    <t>发  票  通  知  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</si>
  <si>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</si>
  <si>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</si>
  <si>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</si>
  <si>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                                      </t>
    </r>
    <r>
      <rPr>
        <sz val="11"/>
        <color theme="1"/>
        <rFont val="宋体"/>
        <charset val="134"/>
      </rPr>
      <t>（请填写全名）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</si>
  <si>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          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</si>
  <si>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                                     </t>
    </r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</si>
  <si>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</si>
  <si>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</si>
  <si>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                                </t>
    </r>
    <r>
      <rPr>
        <sz val="11"/>
        <color theme="1"/>
        <rFont val="宋体"/>
        <charset val="134"/>
      </rPr>
      <t>（一张发票的总金额）</t>
    </r>
  </si>
  <si>
    <t>备注</t>
  </si>
  <si>
    <t>睿宁</t>
  </si>
  <si>
    <t>徐州星之浩服饰有限公司</t>
  </si>
  <si>
    <t>商标</t>
  </si>
  <si>
    <t>无</t>
  </si>
  <si>
    <t>个</t>
  </si>
  <si>
    <t>5155-742，
5112-707</t>
  </si>
  <si>
    <t>挂牌</t>
  </si>
  <si>
    <r>
      <rPr>
        <b/>
        <sz val="10"/>
        <rFont val="宋体"/>
        <charset val="134"/>
      </rPr>
      <t>金额</t>
    </r>
    <r>
      <rPr>
        <b/>
        <sz val="10"/>
        <rFont val="Arial"/>
        <charset val="134"/>
      </rPr>
      <t>(USD)</t>
    </r>
  </si>
  <si>
    <t>RRNBSK851
工厂：乐维斯</t>
  </si>
  <si>
    <t>BUNUELO  5104-743-401
Made in Cambodia 女士长裤
加单2</t>
  </si>
  <si>
    <t>白色缎带洗标CLBCGEN003*4页-60*25mm</t>
  </si>
  <si>
    <t>白色缎带芯片洗标CLBCRFI001-60*25mm（+3%）</t>
  </si>
  <si>
    <t>白色织标WLBCGEN017（05B）-65*20mm</t>
  </si>
  <si>
    <t>41786/41788/
41785/41787
41789/41790</t>
  </si>
  <si>
    <t>RRNBSK908
工厂：三兴/金太阳</t>
  </si>
  <si>
    <t>MALAGA 5112-742-809/251
Made in Cambodia 女下装裤子</t>
  </si>
  <si>
    <t>腰卡WTBCGEN147（BKYK25001） BOOTCUT-88*82mm</t>
  </si>
  <si>
    <t>RRNBSK915
工厂：金太阳</t>
  </si>
  <si>
    <r>
      <rPr>
        <sz val="11"/>
        <rFont val="宋体"/>
        <charset val="134"/>
        <scheme val="minor"/>
      </rPr>
      <t>5112-741-</t>
    </r>
    <r>
      <rPr>
        <sz val="11"/>
        <color rgb="FFFF0000"/>
        <rFont val="宋体"/>
        <charset val="134"/>
        <scheme val="minor"/>
      </rPr>
      <t xml:space="preserve">800 </t>
    </r>
    <r>
      <rPr>
        <sz val="11"/>
        <rFont val="宋体"/>
        <charset val="134"/>
        <scheme val="minor"/>
      </rPr>
      <t>MALAGA
Made in Cambodia 女下装裤子
加单12</t>
    </r>
  </si>
  <si>
    <t>RRNBSK917
工厂：欧莱发</t>
  </si>
  <si>
    <t>BUNUELO  5104-743-401
Made in Cambodia 女士长裤
加单3</t>
  </si>
  <si>
    <r>
      <rPr>
        <b/>
        <sz val="11"/>
        <color theme="1"/>
        <rFont val="宋体"/>
        <charset val="134"/>
        <scheme val="minor"/>
      </rPr>
      <t>91807</t>
    </r>
    <r>
      <rPr>
        <sz val="11"/>
        <color theme="1"/>
        <rFont val="宋体"/>
        <charset val="134"/>
        <scheme val="minor"/>
      </rPr>
      <t>/</t>
    </r>
    <r>
      <rPr>
        <b/>
        <sz val="11"/>
        <color theme="1"/>
        <rFont val="宋体"/>
        <charset val="134"/>
        <scheme val="minor"/>
      </rPr>
      <t>91808</t>
    </r>
    <r>
      <rPr>
        <sz val="11"/>
        <color theme="1"/>
        <rFont val="宋体"/>
        <charset val="134"/>
        <scheme val="minor"/>
      </rPr>
      <t>/91809/</t>
    </r>
    <r>
      <rPr>
        <b/>
        <sz val="11"/>
        <color theme="1"/>
        <rFont val="宋体"/>
        <charset val="134"/>
        <scheme val="minor"/>
      </rPr>
      <t>91810</t>
    </r>
  </si>
  <si>
    <t>RRNBSK918
工厂：
91807-01 欧莱发
91810-01  欧莱发
91809-01 欧莱发
91808-01 乐维斯+欧莱发</t>
  </si>
  <si>
    <t>BUNUELO  5104-741-800/812
Made in Cambodia 女士长裤
翻单20</t>
  </si>
  <si>
    <t xml:space="preserve">白色缎带洗标CLBCGEN003*4页-60*25mm </t>
  </si>
  <si>
    <t>41857/41858</t>
  </si>
  <si>
    <t>RRNBSK921
41857-01送金太阳，
41858-01送新云峰</t>
  </si>
  <si>
    <t>TULIP 0838-777-800
Made in Cambodia 女下装裤子
加单3</t>
  </si>
  <si>
    <t>91009的401改成41739</t>
  </si>
  <si>
    <t>RRNBSK924
工厂：乐维斯</t>
  </si>
  <si>
    <t>BUNUELO  5104-743-401
Made in Cambodia 女士长裤
加单5</t>
  </si>
  <si>
    <r>
      <rPr>
        <sz val="11"/>
        <color theme="1"/>
        <rFont val="宋体"/>
        <charset val="134"/>
        <scheme val="minor"/>
      </rPr>
      <t xml:space="preserve">92115/92122
</t>
    </r>
    <r>
      <rPr>
        <b/>
        <sz val="11"/>
        <color theme="1"/>
        <rFont val="宋体"/>
        <charset val="134"/>
        <scheme val="minor"/>
      </rPr>
      <t>92116</t>
    </r>
  </si>
  <si>
    <t>RRNBSK937
工厂：92115/92122欧莱发
92116欧莱发</t>
  </si>
  <si>
    <t>BUNUELO  5104-741-800/812
Made in Cambodia 女士长裤
翻单21</t>
  </si>
  <si>
    <t>RRNBSK938
工厂：欧莱发</t>
  </si>
  <si>
    <t>BUNUELO PE 5104-737-401
Made in Cambodia 女士长裤</t>
  </si>
  <si>
    <t>RRNBSK939
工厂：欧莱发</t>
  </si>
  <si>
    <t>BUNUELO TA 5104-797-401
Made in Cambodia 女士长裤</t>
  </si>
  <si>
    <t>42747/42364</t>
  </si>
  <si>
    <t>RRNBSK944
工厂：欧莱发</t>
  </si>
  <si>
    <t>BUNUELO  5104-743-401
Made in Cambodia 女士长裤
加单6</t>
  </si>
  <si>
    <t xml:space="preserve">配比装胶带贴纸  BKSKR24014   </t>
  </si>
  <si>
    <t>RRNBSK950
工厂：三兴</t>
  </si>
  <si>
    <r>
      <rPr>
        <sz val="11"/>
        <rFont val="宋体"/>
        <charset val="134"/>
        <scheme val="minor"/>
      </rPr>
      <t>5112-787-</t>
    </r>
    <r>
      <rPr>
        <sz val="11"/>
        <color rgb="FFFF0000"/>
        <rFont val="宋体"/>
        <charset val="134"/>
        <scheme val="minor"/>
      </rPr>
      <t>800</t>
    </r>
    <r>
      <rPr>
        <sz val="11"/>
        <rFont val="宋体"/>
        <charset val="134"/>
        <scheme val="minor"/>
      </rPr>
      <t xml:space="preserve"> MALAGA
Made in Cambodia 女下装裤子
加单7</t>
    </r>
  </si>
  <si>
    <t>92006/92011/92215
92010/92008/92141/92214/
92207/92211/92213/92212 配比</t>
  </si>
  <si>
    <t>RRNBSK952
工厂：金太阳/三兴</t>
  </si>
  <si>
    <r>
      <rPr>
        <sz val="11"/>
        <rFont val="宋体"/>
        <charset val="134"/>
        <scheme val="minor"/>
      </rPr>
      <t>5112-741-</t>
    </r>
    <r>
      <rPr>
        <sz val="11"/>
        <color rgb="FFFF0000"/>
        <rFont val="宋体"/>
        <charset val="134"/>
        <scheme val="minor"/>
      </rPr>
      <t>800 /802</t>
    </r>
    <r>
      <rPr>
        <sz val="11"/>
        <rFont val="宋体"/>
        <charset val="134"/>
        <scheme val="minor"/>
      </rPr>
      <t>MALAGA
Made in Cambodia 女下装裤子
加单13</t>
    </r>
  </si>
  <si>
    <t>配比装胶带贴纸  BKSKR24014-金太阳</t>
  </si>
  <si>
    <t>配比装胶带贴纸  BKSKR24014-三兴</t>
  </si>
  <si>
    <t>40459更新/40591</t>
  </si>
  <si>
    <t>RRNBSK953
工厂：歆玥</t>
  </si>
  <si>
    <t>TULIP 0838-777-800/812
Made in Cambodia 女下装裤子
补单</t>
  </si>
  <si>
    <t>白色RFID织标WLBCRFI013-65*20mm（+5%）</t>
  </si>
  <si>
    <t>92007/92009</t>
  </si>
  <si>
    <t>RRNBSK954
工厂：金太阳</t>
  </si>
  <si>
    <r>
      <rPr>
        <sz val="11"/>
        <rFont val="宋体"/>
        <charset val="134"/>
        <scheme val="minor"/>
      </rPr>
      <t>5112-741-</t>
    </r>
    <r>
      <rPr>
        <sz val="11"/>
        <color rgb="FFFF0000"/>
        <rFont val="宋体"/>
        <charset val="134"/>
        <scheme val="minor"/>
      </rPr>
      <t>800</t>
    </r>
    <r>
      <rPr>
        <sz val="11"/>
        <rFont val="宋体"/>
        <charset val="134"/>
        <scheme val="minor"/>
      </rPr>
      <t xml:space="preserve"> MALAGA
Made in Cambodia 女下装裤子
加单14</t>
    </r>
  </si>
  <si>
    <t>92194 / 92199
92195/ 92196</t>
  </si>
  <si>
    <t>RRNBSK958
工厂：</t>
  </si>
  <si>
    <t>5104-741-800/700/812
Made in Cambodia 女下装裤子
配比贴纸 2</t>
  </si>
  <si>
    <t>配比装胶带贴纸  BKSKR24014</t>
  </si>
  <si>
    <t>RRNBSK978
工厂：欧莱发</t>
  </si>
  <si>
    <t>BUNUELO  5104-777-122
Made in Cambodia 女士长裤
加单2</t>
  </si>
  <si>
    <t>92420/92421/92422/92423</t>
  </si>
  <si>
    <t>RRNBSK979
工厂：欧莱发</t>
  </si>
  <si>
    <t>BUNUELO  5104-741-800/812
Made in Cambodia 女士长裤
翻单22</t>
  </si>
  <si>
    <t>11-115</t>
  </si>
  <si>
    <t>RRNBSK982
工厂：乐维斯</t>
  </si>
  <si>
    <t>KATITA  1187-777-250/711
Made in Cambodia 女士短裙</t>
  </si>
  <si>
    <t>白色缎带洗标CLBCGEN003*5页-60*25mm</t>
  </si>
  <si>
    <t>白色RFID织标WLBCRFI015-65*20mm（+3%）</t>
  </si>
  <si>
    <t>RRNBSK983
工厂：依洲</t>
  </si>
  <si>
    <t>POPITO  1153-777-250/700/800
Made in Cambodia 女士下装</t>
  </si>
  <si>
    <t>缎带BSK警告标  ADBCGEN002-120*55mm</t>
  </si>
  <si>
    <t>42787</t>
  </si>
  <si>
    <t>RRNBSK989
工厂：金太阳</t>
  </si>
  <si>
    <t>TULIP PETI  0838-757-712
Made in Cambodia 女下装加小
加单1</t>
  </si>
  <si>
    <t>42784</t>
  </si>
  <si>
    <t>RRNBSK990
工厂：金太阳</t>
  </si>
  <si>
    <t>TULIP TALL  0838-760-712
Made in Cambodia  女下装加大
加单1</t>
  </si>
  <si>
    <t>42781</t>
  </si>
  <si>
    <t>RRNBSK991
工厂：金太阳</t>
  </si>
  <si>
    <t>TULIP 0838-777-712
Made in Cambodia 女下装裤子
加单4</t>
  </si>
  <si>
    <t>RRNBSK994
工厂：乐维斯</t>
  </si>
  <si>
    <t>MAREA 1136-741-401/712
Made in Cambodia 女下装</t>
  </si>
  <si>
    <t>白色吊牌HPBCGEN001-60*95mm</t>
  </si>
  <si>
    <t>白色缎带洗标CLBCGEN003*4页-60*25mm 重做</t>
  </si>
  <si>
    <t>92585/92586</t>
  </si>
  <si>
    <t>RRNBSK997
工厂：欧莱发</t>
  </si>
  <si>
    <t>BUNUELO  5104-741-800/812
Made in Cambodia 女士长裤
翻单23</t>
  </si>
  <si>
    <t>RRNBSK998
工厂：欧莱发</t>
  </si>
  <si>
    <r>
      <rPr>
        <sz val="11"/>
        <rFont val="宋体"/>
        <charset val="134"/>
        <scheme val="minor"/>
      </rPr>
      <t>BUNUELO  5104-743-</t>
    </r>
    <r>
      <rPr>
        <sz val="11"/>
        <color rgb="FFFF0000"/>
        <rFont val="宋体"/>
        <charset val="134"/>
        <scheme val="minor"/>
      </rPr>
      <t>401</t>
    </r>
    <r>
      <rPr>
        <sz val="11"/>
        <rFont val="宋体"/>
        <charset val="134"/>
        <scheme val="minor"/>
      </rPr>
      <t xml:space="preserve">
Made in Cambodia 女士长裤
加单7</t>
    </r>
  </si>
  <si>
    <t>92582/92583/92584</t>
  </si>
  <si>
    <t>RRNBSK1002
工厂：歆玥</t>
  </si>
  <si>
    <r>
      <rPr>
        <sz val="11"/>
        <rFont val="宋体"/>
        <charset val="134"/>
        <scheme val="minor"/>
      </rPr>
      <t>5112-741-</t>
    </r>
    <r>
      <rPr>
        <sz val="11"/>
        <color rgb="FFFF0000"/>
        <rFont val="宋体"/>
        <charset val="134"/>
        <scheme val="minor"/>
      </rPr>
      <t>800</t>
    </r>
    <r>
      <rPr>
        <sz val="11"/>
        <rFont val="宋体"/>
        <charset val="134"/>
        <scheme val="minor"/>
      </rPr>
      <t xml:space="preserve"> MALAGA
Made in Cambodia 女下装裤子
加单15</t>
    </r>
  </si>
  <si>
    <t>RRNBSK1022
工厂：鸿运达</t>
  </si>
  <si>
    <t>TULIP 0838-777-812
Made in Cambodia 女下装裤子
补单2</t>
  </si>
  <si>
    <t>RRNBSK1031
工厂：欧莱发</t>
  </si>
  <si>
    <t>BUNUELO  5104-787-800
Made in Cambodia 女士长裤
翻单3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</si>
</sst>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8">
    <numFmt numFmtId="8" formatCode="&quot;￥&quot;#,##0.00;[Red]&quot;￥&quot;\-#,##0.00"/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\$#,##0.0000_);[Red]\(\$#,##0.0000\)"/>
    <numFmt numFmtId="179" formatCode="0_ "/>
    <numFmt numFmtId="180" formatCode="\$#,##0.000_);[Red]\(\$#,##0.000\)"/>
    <numFmt numFmtId="181" formatCode="\$#,##0.0000;\-\$#,##0.0000"/>
    <numFmt numFmtId="182" formatCode="\$#,##0.000;\-\$#,##0.000"/>
    <numFmt numFmtId="183" formatCode="yyyy/m/d;@"/>
    <numFmt numFmtId="184" formatCode="\$#,##0.000_);\(\$#,##0.000\)"/>
    <numFmt numFmtId="185" formatCode="\$#,##0.00;\-\$#,##0.00"/>
    <numFmt numFmtId="186" formatCode="&quot;￥&quot;#,##0.000_);[Red]\(&quot;￥&quot;#,##0.000\)"/>
    <numFmt numFmtId="187" formatCode="&quot;￥&quot;#,##0.00_);[Red]\(&quot;￥&quot;#,##0.00\)"/>
  </numFmts>
  <fonts count="3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sz val="11"/>
      <color rgb="FFFF0000"/>
      <name val="宋体"/>
      <charset val="134"/>
      <scheme val="minor"/>
    </font>
    <font>
      <b/>
      <sz val="16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6" borderId="18" applyNumberFormat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1" fillId="0" borderId="0">
      <alignment vertical="center"/>
    </xf>
    <xf numFmtId="0" fontId="0" fillId="0" borderId="0">
      <alignment vertical="center"/>
    </xf>
    <xf numFmtId="0" fontId="30" fillId="0" borderId="0">
      <alignment horizontal="center" vertical="center"/>
    </xf>
  </cellStyleXfs>
  <cellXfs count="79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14" fontId="0" fillId="0" borderId="4" xfId="0" applyNumberFormat="1" applyFill="1" applyBorder="1" applyAlignment="1">
      <alignment horizontal="center" vertical="center"/>
    </xf>
    <xf numFmtId="14" fontId="0" fillId="0" borderId="5" xfId="0" applyNumberForma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26" fontId="4" fillId="0" borderId="5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14" fontId="0" fillId="0" borderId="6" xfId="0" applyNumberForma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26" fontId="4" fillId="0" borderId="7" xfId="0" applyNumberFormat="1" applyFont="1" applyFill="1" applyBorder="1" applyAlignment="1">
      <alignment horizontal="center" vertical="center"/>
    </xf>
    <xf numFmtId="14" fontId="0" fillId="0" borderId="4" xfId="0" applyNumberFormat="1" applyFill="1" applyBorder="1" applyAlignment="1">
      <alignment vertical="center" wrapText="1"/>
    </xf>
    <xf numFmtId="178" fontId="4" fillId="0" borderId="4" xfId="0" applyNumberFormat="1" applyFont="1" applyFill="1" applyBorder="1" applyAlignment="1">
      <alignment horizontal="center" vertical="center"/>
    </xf>
    <xf numFmtId="179" fontId="4" fillId="0" borderId="4" xfId="0" applyNumberFormat="1" applyFont="1" applyFill="1" applyBorder="1" applyAlignment="1">
      <alignment horizontal="center" vertical="center"/>
    </xf>
    <xf numFmtId="180" fontId="4" fillId="0" borderId="4" xfId="0" applyNumberFormat="1" applyFon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 wrapText="1"/>
    </xf>
    <xf numFmtId="181" fontId="4" fillId="0" borderId="4" xfId="0" applyNumberFormat="1" applyFon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14" fontId="0" fillId="0" borderId="6" xfId="0" applyNumberFormat="1" applyFill="1" applyBorder="1" applyAlignment="1">
      <alignment horizontal="center" vertical="center"/>
    </xf>
    <xf numFmtId="14" fontId="0" fillId="0" borderId="5" xfId="0" applyNumberForma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14" fontId="0" fillId="0" borderId="7" xfId="0" applyNumberFormat="1" applyFill="1" applyBorder="1" applyAlignment="1">
      <alignment horizontal="center" vertical="center"/>
    </xf>
    <xf numFmtId="26" fontId="4" fillId="0" borderId="4" xfId="0" applyNumberFormat="1" applyFont="1" applyFill="1" applyBorder="1" applyAlignment="1">
      <alignment horizontal="center" vertical="center"/>
    </xf>
    <xf numFmtId="14" fontId="0" fillId="0" borderId="7" xfId="0" applyNumberForma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182" fontId="4" fillId="0" borderId="7" xfId="0" applyNumberFormat="1" applyFont="1" applyFill="1" applyBorder="1" applyAlignment="1">
      <alignment horizontal="center" vertical="center"/>
    </xf>
    <xf numFmtId="49" fontId="0" fillId="0" borderId="5" xfId="0" applyNumberForma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49" fontId="0" fillId="0" borderId="7" xfId="0" applyNumberForma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181" fontId="4" fillId="0" borderId="5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81" fontId="4" fillId="0" borderId="7" xfId="0" applyNumberFormat="1" applyFont="1" applyFill="1" applyBorder="1" applyAlignment="1">
      <alignment horizontal="center" vertical="center"/>
    </xf>
    <xf numFmtId="183" fontId="0" fillId="0" borderId="0" xfId="0" applyNumberFormat="1" applyFill="1" applyAlignment="1">
      <alignment vertical="center"/>
    </xf>
    <xf numFmtId="184" fontId="4" fillId="0" borderId="4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14" fontId="0" fillId="0" borderId="4" xfId="0" applyNumberFormat="1" applyFill="1" applyBorder="1" applyAlignment="1">
      <alignment horizontal="center" vertical="center" wrapText="1"/>
    </xf>
    <xf numFmtId="49" fontId="0" fillId="0" borderId="6" xfId="0" applyNumberForma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85" fontId="4" fillId="0" borderId="5" xfId="0" applyNumberFormat="1" applyFont="1" applyFill="1" applyBorder="1" applyAlignment="1">
      <alignment horizontal="center" vertical="center"/>
    </xf>
    <xf numFmtId="185" fontId="4" fillId="0" borderId="7" xfId="0" applyNumberFormat="1" applyFont="1" applyFill="1" applyBorder="1" applyAlignment="1">
      <alignment horizontal="center" vertical="center"/>
    </xf>
    <xf numFmtId="14" fontId="0" fillId="0" borderId="4" xfId="0" applyNumberFormat="1" applyFill="1" applyBorder="1" applyAlignment="1">
      <alignment vertical="center"/>
    </xf>
    <xf numFmtId="186" fontId="0" fillId="0" borderId="0" xfId="0" applyNumberFormat="1" applyFill="1">
      <alignment vertical="center"/>
    </xf>
    <xf numFmtId="187" fontId="0" fillId="0" borderId="0" xfId="0" applyNumberFormat="1" applyFill="1">
      <alignment vertical="center"/>
    </xf>
    <xf numFmtId="186" fontId="1" fillId="0" borderId="2" xfId="0" applyNumberFormat="1" applyFont="1" applyFill="1" applyBorder="1" applyAlignment="1">
      <alignment horizontal="center" vertical="center"/>
    </xf>
    <xf numFmtId="187" fontId="1" fillId="0" borderId="3" xfId="0" applyNumberFormat="1" applyFont="1" applyFill="1" applyBorder="1" applyAlignment="1">
      <alignment horizontal="center" vertical="center"/>
    </xf>
    <xf numFmtId="186" fontId="2" fillId="0" borderId="4" xfId="0" applyNumberFormat="1" applyFont="1" applyFill="1" applyBorder="1" applyAlignment="1">
      <alignment horizontal="center" vertical="center"/>
    </xf>
    <xf numFmtId="187" fontId="2" fillId="0" borderId="4" xfId="0" applyNumberFormat="1" applyFont="1" applyFill="1" applyBorder="1" applyAlignment="1">
      <alignment horizontal="center" vertical="center"/>
    </xf>
    <xf numFmtId="186" fontId="4" fillId="0" borderId="4" xfId="0" applyNumberFormat="1" applyFont="1" applyFill="1" applyBorder="1" applyAlignment="1">
      <alignment horizontal="center" vertical="center"/>
    </xf>
    <xf numFmtId="187" fontId="4" fillId="0" borderId="4" xfId="0" applyNumberFormat="1" applyFont="1" applyFill="1" applyBorder="1" applyAlignment="1">
      <alignment horizontal="center" vertical="center"/>
    </xf>
    <xf numFmtId="14" fontId="0" fillId="0" borderId="7" xfId="0" applyNumberFormat="1" applyFill="1" applyBorder="1" applyAlignment="1">
      <alignment vertical="center"/>
    </xf>
    <xf numFmtId="0" fontId="7" fillId="2" borderId="8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58" fontId="9" fillId="2" borderId="8" xfId="0" applyNumberFormat="1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8" fontId="9" fillId="2" borderId="11" xfId="0" applyNumberFormat="1" applyFont="1" applyFill="1" applyBorder="1" applyAlignment="1">
      <alignment horizontal="center" vertical="center" wrapText="1"/>
    </xf>
    <xf numFmtId="8" fontId="9" fillId="2" borderId="12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zoomScale="85" zoomScaleNormal="85" workbookViewId="0">
      <pane ySplit="2" topLeftCell="A3" activePane="bottomLeft" state="frozen"/>
      <selection/>
      <selection pane="bottomLeft" activeCell="E19" sqref="E19"/>
    </sheetView>
  </sheetViews>
  <sheetFormatPr defaultColWidth="8.72727272727273" defaultRowHeight="15" customHeight="1"/>
  <cols>
    <col min="1" max="2" width="14.9090909090909" style="1" customWidth="1"/>
    <col min="3" max="3" width="14.5454545454545" style="1" customWidth="1"/>
    <col min="4" max="4" width="17.4545454545455" style="1" customWidth="1"/>
    <col min="5" max="5" width="31.8545454545455" style="1" customWidth="1"/>
    <col min="6" max="6" width="52.9636363636364" style="1" customWidth="1"/>
    <col min="7" max="7" width="11" style="1" customWidth="1"/>
    <col min="8" max="8" width="11" style="62" customWidth="1"/>
    <col min="9" max="9" width="14.9090909090909" style="63" customWidth="1"/>
    <col min="10" max="10" width="17.3636363636364" style="1" customWidth="1"/>
    <col min="11" max="16384" width="8.72727272727273" style="1"/>
  </cols>
  <sheetData>
    <row r="1" ht="21" customHeight="1" spans="1:9">
      <c r="A1" s="3" t="s">
        <v>0</v>
      </c>
      <c r="B1" s="4"/>
      <c r="C1" s="4"/>
      <c r="D1" s="4"/>
      <c r="E1" s="4"/>
      <c r="F1" s="4"/>
      <c r="G1" s="4"/>
      <c r="H1" s="64"/>
      <c r="I1" s="65"/>
    </row>
    <row r="2" customHeight="1" spans="1:9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8" t="s">
        <v>6</v>
      </c>
      <c r="G2" s="9" t="s">
        <v>7</v>
      </c>
      <c r="H2" s="66" t="s">
        <v>8</v>
      </c>
      <c r="I2" s="67" t="s">
        <v>9</v>
      </c>
    </row>
    <row r="3" customHeight="1" spans="1:9">
      <c r="A3" s="11">
        <v>45957</v>
      </c>
      <c r="B3" s="11">
        <v>45981</v>
      </c>
      <c r="C3" s="35" t="s">
        <v>10</v>
      </c>
      <c r="D3" s="14" t="s">
        <v>11</v>
      </c>
      <c r="E3" s="15" t="s">
        <v>12</v>
      </c>
      <c r="F3" s="15" t="s">
        <v>13</v>
      </c>
      <c r="G3" s="16">
        <v>3000</v>
      </c>
      <c r="H3" s="68">
        <v>0.35</v>
      </c>
      <c r="I3" s="18">
        <f>G3*H3</f>
        <v>1050</v>
      </c>
    </row>
    <row r="4" customHeight="1" spans="1:9">
      <c r="A4" s="11"/>
      <c r="B4" s="11"/>
      <c r="C4" s="28"/>
      <c r="D4" s="36"/>
      <c r="E4" s="15"/>
      <c r="F4" s="16" t="s">
        <v>14</v>
      </c>
      <c r="G4" s="16">
        <v>3000</v>
      </c>
      <c r="H4" s="68"/>
      <c r="I4" s="18">
        <f>G7*H4</f>
        <v>0</v>
      </c>
    </row>
    <row r="5" customHeight="1" spans="1:9">
      <c r="A5" s="11"/>
      <c r="B5" s="30">
        <v>45984</v>
      </c>
      <c r="C5" s="28"/>
      <c r="D5" s="36"/>
      <c r="E5" s="15"/>
      <c r="F5" s="15" t="s">
        <v>13</v>
      </c>
      <c r="G5" s="16">
        <v>3001</v>
      </c>
      <c r="H5" s="68">
        <v>0.35</v>
      </c>
      <c r="I5" s="18">
        <f>G5*H5</f>
        <v>1050.35</v>
      </c>
    </row>
    <row r="6" customHeight="1" spans="1:9">
      <c r="A6" s="11"/>
      <c r="B6" s="29"/>
      <c r="C6" s="28"/>
      <c r="D6" s="36"/>
      <c r="E6" s="15"/>
      <c r="F6" s="16" t="s">
        <v>14</v>
      </c>
      <c r="G6" s="16">
        <v>3001</v>
      </c>
      <c r="H6" s="68"/>
      <c r="I6" s="18">
        <f>G10*H6</f>
        <v>0</v>
      </c>
    </row>
    <row r="7" customHeight="1" spans="1:9">
      <c r="A7" s="11"/>
      <c r="B7" s="30">
        <v>45960</v>
      </c>
      <c r="C7" s="28"/>
      <c r="D7" s="36"/>
      <c r="E7" s="15"/>
      <c r="F7" s="16" t="s">
        <v>15</v>
      </c>
      <c r="G7" s="16">
        <f>6001*4</f>
        <v>24004</v>
      </c>
      <c r="H7" s="68">
        <v>0.042</v>
      </c>
      <c r="I7" s="18">
        <f t="shared" ref="I7:I15" si="0">G7*H7</f>
        <v>1008.168</v>
      </c>
    </row>
    <row r="8" customHeight="1" spans="1:9">
      <c r="A8" s="11"/>
      <c r="B8" s="37"/>
      <c r="C8" s="28"/>
      <c r="D8" s="36"/>
      <c r="E8" s="15"/>
      <c r="F8" s="16" t="s">
        <v>16</v>
      </c>
      <c r="G8" s="16">
        <v>6001</v>
      </c>
      <c r="H8" s="68">
        <v>0.027</v>
      </c>
      <c r="I8" s="18">
        <f t="shared" si="0"/>
        <v>162.027</v>
      </c>
    </row>
    <row r="9" customHeight="1" spans="1:9">
      <c r="A9" s="11"/>
      <c r="B9" s="11">
        <v>45964</v>
      </c>
      <c r="C9" s="28"/>
      <c r="D9" s="36"/>
      <c r="E9" s="15"/>
      <c r="F9" s="15" t="s">
        <v>17</v>
      </c>
      <c r="G9" s="16">
        <v>6301</v>
      </c>
      <c r="H9" s="69">
        <v>0.89</v>
      </c>
      <c r="I9" s="18">
        <f t="shared" si="0"/>
        <v>5607.89</v>
      </c>
    </row>
    <row r="10" customHeight="1" spans="1:9">
      <c r="A10" s="11">
        <v>45965</v>
      </c>
      <c r="B10" s="30">
        <v>45973</v>
      </c>
      <c r="C10" s="35" t="s">
        <v>18</v>
      </c>
      <c r="D10" s="14" t="s">
        <v>19</v>
      </c>
      <c r="E10" s="15" t="s">
        <v>20</v>
      </c>
      <c r="F10" s="15" t="s">
        <v>13</v>
      </c>
      <c r="G10" s="16">
        <v>10000</v>
      </c>
      <c r="H10" s="68">
        <v>0.285</v>
      </c>
      <c r="I10" s="18">
        <f t="shared" si="0"/>
        <v>2850</v>
      </c>
    </row>
    <row r="11" customHeight="1" spans="1:9">
      <c r="A11" s="11"/>
      <c r="B11" s="29"/>
      <c r="C11" s="28"/>
      <c r="D11" s="36"/>
      <c r="E11" s="15"/>
      <c r="F11" s="16" t="s">
        <v>14</v>
      </c>
      <c r="G11" s="16">
        <v>10000</v>
      </c>
      <c r="H11" s="68"/>
      <c r="I11" s="18">
        <f t="shared" si="0"/>
        <v>0</v>
      </c>
    </row>
    <row r="12" customHeight="1" spans="1:9">
      <c r="A12" s="11"/>
      <c r="B12" s="29"/>
      <c r="C12" s="28"/>
      <c r="D12" s="36"/>
      <c r="E12" s="15"/>
      <c r="F12" s="16" t="s">
        <v>21</v>
      </c>
      <c r="G12" s="16">
        <v>10000</v>
      </c>
      <c r="H12" s="68">
        <v>0.16</v>
      </c>
      <c r="I12" s="18">
        <f t="shared" si="0"/>
        <v>1600</v>
      </c>
    </row>
    <row r="13" customHeight="1" spans="1:9">
      <c r="A13" s="11"/>
      <c r="B13" s="29">
        <v>45970</v>
      </c>
      <c r="C13" s="28"/>
      <c r="D13" s="36"/>
      <c r="E13" s="15"/>
      <c r="F13" s="16" t="s">
        <v>15</v>
      </c>
      <c r="G13" s="16">
        <f>10000*4</f>
        <v>40000</v>
      </c>
      <c r="H13" s="68">
        <v>0.038</v>
      </c>
      <c r="I13" s="18">
        <f t="shared" si="0"/>
        <v>1520</v>
      </c>
    </row>
    <row r="14" customHeight="1" spans="1:9">
      <c r="A14" s="11"/>
      <c r="B14" s="29"/>
      <c r="C14" s="28"/>
      <c r="D14" s="36"/>
      <c r="E14" s="15"/>
      <c r="F14" s="16" t="s">
        <v>16</v>
      </c>
      <c r="G14" s="16">
        <v>10000</v>
      </c>
      <c r="H14" s="68">
        <v>0.025</v>
      </c>
      <c r="I14" s="18">
        <f t="shared" si="0"/>
        <v>250</v>
      </c>
    </row>
    <row r="15" customHeight="1" spans="1:9">
      <c r="A15" s="11"/>
      <c r="B15" s="70">
        <v>45969</v>
      </c>
      <c r="C15" s="28"/>
      <c r="D15" s="36"/>
      <c r="E15" s="15"/>
      <c r="F15" s="15" t="s">
        <v>22</v>
      </c>
      <c r="G15" s="16">
        <f>10000*1.03</f>
        <v>10300</v>
      </c>
      <c r="H15" s="68">
        <v>0.82</v>
      </c>
      <c r="I15" s="18">
        <f t="shared" si="0"/>
        <v>8446</v>
      </c>
    </row>
    <row r="16" customHeight="1" spans="1:9">
      <c r="I16" s="63">
        <f>SUM(I3:I15)</f>
        <v>23544.435</v>
      </c>
    </row>
    <row r="21" ht="57" customHeight="1" spans="1:10">
      <c r="A21" s="71" t="s">
        <v>23</v>
      </c>
      <c r="B21" s="71"/>
      <c r="C21" s="71"/>
      <c r="D21" s="71"/>
      <c r="E21" s="71"/>
      <c r="F21" s="71"/>
      <c r="G21" s="71"/>
      <c r="H21" s="71"/>
      <c r="I21" s="71"/>
      <c r="J21" s="71"/>
    </row>
    <row r="22" ht="57" customHeight="1" spans="1:10">
      <c r="A22" s="72" t="s">
        <v>24</v>
      </c>
      <c r="B22" s="72" t="s">
        <v>25</v>
      </c>
      <c r="C22" s="72" t="s">
        <v>26</v>
      </c>
      <c r="D22" s="72" t="s">
        <v>27</v>
      </c>
      <c r="E22" s="72" t="s">
        <v>28</v>
      </c>
      <c r="F22" s="72" t="s">
        <v>29</v>
      </c>
      <c r="G22" s="72" t="s">
        <v>30</v>
      </c>
      <c r="H22" s="72" t="s">
        <v>31</v>
      </c>
      <c r="I22" s="72" t="s">
        <v>32</v>
      </c>
      <c r="J22" s="72" t="s">
        <v>33</v>
      </c>
    </row>
    <row r="23" customHeight="1" spans="1:10">
      <c r="A23" s="73">
        <v>1</v>
      </c>
      <c r="B23" s="74">
        <v>46013</v>
      </c>
      <c r="C23" s="72" t="s">
        <v>34</v>
      </c>
      <c r="D23" s="72" t="s">
        <v>35</v>
      </c>
      <c r="E23" s="75" t="s">
        <v>36</v>
      </c>
      <c r="F23" s="76" t="s">
        <v>37</v>
      </c>
      <c r="G23" s="76" t="s">
        <v>38</v>
      </c>
      <c r="H23" s="76">
        <v>96606</v>
      </c>
      <c r="I23" s="77">
        <v>16994.085</v>
      </c>
      <c r="J23" s="72" t="s">
        <v>39</v>
      </c>
    </row>
    <row r="24" customHeight="1" spans="1:10">
      <c r="A24" s="73"/>
      <c r="B24" s="74"/>
      <c r="C24" s="72"/>
      <c r="D24" s="72"/>
      <c r="E24" s="72" t="s">
        <v>40</v>
      </c>
      <c r="F24" s="72" t="s">
        <v>37</v>
      </c>
      <c r="G24" s="72" t="s">
        <v>38</v>
      </c>
      <c r="H24" s="72">
        <v>42002</v>
      </c>
      <c r="I24" s="78">
        <v>6550.35</v>
      </c>
      <c r="J24" s="72"/>
    </row>
  </sheetData>
  <autoFilter xmlns:etc="http://www.wps.cn/officeDocument/2017/etCustomData" ref="B1:I16" etc:filterBottomFollowUsedRange="0">
    <extLst/>
  </autoFilter>
  <mergeCells count="23">
    <mergeCell ref="A1:I1"/>
    <mergeCell ref="A21:J21"/>
    <mergeCell ref="A3:A9"/>
    <mergeCell ref="A10:A15"/>
    <mergeCell ref="A23:A24"/>
    <mergeCell ref="B3:B4"/>
    <mergeCell ref="B5:B6"/>
    <mergeCell ref="B7:B8"/>
    <mergeCell ref="B10:B12"/>
    <mergeCell ref="B13:B14"/>
    <mergeCell ref="B23:B24"/>
    <mergeCell ref="C3:C9"/>
    <mergeCell ref="C10:C15"/>
    <mergeCell ref="C23:C24"/>
    <mergeCell ref="D3:D9"/>
    <mergeCell ref="D10:D15"/>
    <mergeCell ref="D23:D24"/>
    <mergeCell ref="E3:E9"/>
    <mergeCell ref="E10:E15"/>
    <mergeCell ref="H3:H4"/>
    <mergeCell ref="H5:H6"/>
    <mergeCell ref="H10:H11"/>
    <mergeCell ref="J23:J2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0"/>
  <sheetViews>
    <sheetView tabSelected="1" zoomScale="85" zoomScaleNormal="85" workbookViewId="0">
      <pane ySplit="2" topLeftCell="A123" activePane="bottomLeft" state="frozen"/>
      <selection/>
      <selection pane="bottomLeft" activeCell="I161" sqref="I161"/>
    </sheetView>
  </sheetViews>
  <sheetFormatPr defaultColWidth="8.72727272727273" defaultRowHeight="15" customHeight="1"/>
  <cols>
    <col min="1" max="2" width="14.9090909090909" style="1" customWidth="1"/>
    <col min="3" max="3" width="14.5454545454545" style="1" customWidth="1"/>
    <col min="4" max="4" width="21.4909090909091" style="1" customWidth="1"/>
    <col min="5" max="5" width="36.7272727272727" style="1" customWidth="1"/>
    <col min="6" max="6" width="58.9181818181818" style="1" customWidth="1"/>
    <col min="7" max="8" width="11" style="1" customWidth="1"/>
    <col min="9" max="9" width="14.9090909090909" style="2" customWidth="1"/>
    <col min="10" max="10" width="17.3636363636364" style="1" customWidth="1"/>
    <col min="11" max="16384" width="8.72727272727273" style="1"/>
  </cols>
  <sheetData>
    <row r="1" ht="14" customHeight="1" spans="1:9">
      <c r="A1" s="3" t="s">
        <v>0</v>
      </c>
      <c r="B1" s="4"/>
      <c r="C1" s="4"/>
      <c r="D1" s="4"/>
      <c r="E1" s="4"/>
      <c r="F1" s="4"/>
      <c r="G1" s="4"/>
      <c r="H1" s="4"/>
      <c r="I1" s="5"/>
    </row>
    <row r="2" customHeight="1" spans="1:9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10" t="s">
        <v>41</v>
      </c>
    </row>
    <row r="3" customHeight="1" spans="1:9">
      <c r="A3" s="11">
        <v>45924</v>
      </c>
      <c r="B3" s="12">
        <v>45969</v>
      </c>
      <c r="C3" s="13">
        <v>40529</v>
      </c>
      <c r="D3" s="14" t="s">
        <v>42</v>
      </c>
      <c r="E3" s="15" t="s">
        <v>43</v>
      </c>
      <c r="F3" s="15" t="s">
        <v>13</v>
      </c>
      <c r="G3" s="16">
        <v>5680</v>
      </c>
      <c r="H3" s="17">
        <v>0.04</v>
      </c>
      <c r="I3" s="18">
        <f>G3*H3</f>
        <v>227.2</v>
      </c>
    </row>
    <row r="4" customHeight="1" spans="1:9">
      <c r="A4" s="11"/>
      <c r="B4" s="19"/>
      <c r="C4" s="20"/>
      <c r="D4" s="14"/>
      <c r="E4" s="15"/>
      <c r="F4" s="16" t="s">
        <v>14</v>
      </c>
      <c r="G4" s="16">
        <v>5680</v>
      </c>
      <c r="H4" s="21"/>
      <c r="I4" s="18">
        <f t="shared" ref="I4:I35" si="0">G4*H4</f>
        <v>0</v>
      </c>
    </row>
    <row r="5" customHeight="1" spans="1:9">
      <c r="A5" s="11"/>
      <c r="B5" s="22">
        <v>45933</v>
      </c>
      <c r="C5" s="20"/>
      <c r="D5" s="14"/>
      <c r="E5" s="15"/>
      <c r="F5" s="16" t="s">
        <v>44</v>
      </c>
      <c r="G5" s="16">
        <f>5680*4</f>
        <v>22720</v>
      </c>
      <c r="H5" s="23">
        <v>0.0065</v>
      </c>
      <c r="I5" s="18">
        <f t="shared" si="0"/>
        <v>147.68</v>
      </c>
    </row>
    <row r="6" customHeight="1" spans="1:9">
      <c r="A6" s="11"/>
      <c r="B6" s="22">
        <v>45928</v>
      </c>
      <c r="C6" s="20"/>
      <c r="D6" s="14"/>
      <c r="E6" s="15"/>
      <c r="F6" s="16" t="s">
        <v>45</v>
      </c>
      <c r="G6" s="24">
        <v>5850</v>
      </c>
      <c r="H6" s="25">
        <v>0.097</v>
      </c>
      <c r="I6" s="18">
        <f t="shared" si="0"/>
        <v>567.45</v>
      </c>
    </row>
    <row r="7" customHeight="1" spans="1:9">
      <c r="A7" s="11"/>
      <c r="B7" s="22">
        <v>45933</v>
      </c>
      <c r="C7" s="20"/>
      <c r="D7" s="14"/>
      <c r="E7" s="15"/>
      <c r="F7" s="15" t="s">
        <v>46</v>
      </c>
      <c r="G7" s="16">
        <v>5680</v>
      </c>
      <c r="H7" s="25">
        <v>0.023</v>
      </c>
      <c r="I7" s="18">
        <f t="shared" si="0"/>
        <v>130.64</v>
      </c>
    </row>
    <row r="8" customHeight="1" spans="1:9">
      <c r="A8" s="11">
        <v>45945</v>
      </c>
      <c r="B8" s="11">
        <v>45980</v>
      </c>
      <c r="C8" s="26" t="s">
        <v>47</v>
      </c>
      <c r="D8" s="14" t="s">
        <v>48</v>
      </c>
      <c r="E8" s="15" t="s">
        <v>49</v>
      </c>
      <c r="F8" s="15" t="s">
        <v>13</v>
      </c>
      <c r="G8" s="16">
        <v>25000</v>
      </c>
      <c r="H8" s="27">
        <v>0.04</v>
      </c>
      <c r="I8" s="18">
        <f t="shared" si="0"/>
        <v>1000</v>
      </c>
    </row>
    <row r="9" customHeight="1" spans="1:9">
      <c r="A9" s="11"/>
      <c r="B9" s="11"/>
      <c r="C9" s="28"/>
      <c r="D9" s="14"/>
      <c r="E9" s="15"/>
      <c r="F9" s="16" t="s">
        <v>14</v>
      </c>
      <c r="G9" s="16">
        <v>25000</v>
      </c>
      <c r="H9" s="27"/>
      <c r="I9" s="18">
        <f t="shared" si="0"/>
        <v>0</v>
      </c>
    </row>
    <row r="10" customHeight="1" spans="1:9">
      <c r="A10" s="11"/>
      <c r="B10" s="11"/>
      <c r="C10" s="28"/>
      <c r="D10" s="14"/>
      <c r="E10" s="15"/>
      <c r="F10" s="16" t="s">
        <v>50</v>
      </c>
      <c r="G10" s="16">
        <v>25000</v>
      </c>
      <c r="H10" s="27">
        <v>0.0282</v>
      </c>
      <c r="I10" s="18">
        <f t="shared" si="0"/>
        <v>705</v>
      </c>
    </row>
    <row r="11" customHeight="1" spans="1:9">
      <c r="A11" s="11"/>
      <c r="B11" s="11"/>
      <c r="C11" s="28"/>
      <c r="D11" s="14"/>
      <c r="E11" s="15"/>
      <c r="F11" s="15" t="s">
        <v>13</v>
      </c>
      <c r="G11" s="16">
        <v>15000</v>
      </c>
      <c r="H11" s="27">
        <v>0.04</v>
      </c>
      <c r="I11" s="18">
        <f t="shared" si="0"/>
        <v>600</v>
      </c>
    </row>
    <row r="12" customHeight="1" spans="1:9">
      <c r="A12" s="11"/>
      <c r="B12" s="11"/>
      <c r="C12" s="28"/>
      <c r="D12" s="14"/>
      <c r="E12" s="15"/>
      <c r="F12" s="16" t="s">
        <v>14</v>
      </c>
      <c r="G12" s="16">
        <v>15000</v>
      </c>
      <c r="H12" s="27"/>
      <c r="I12" s="18">
        <f t="shared" si="0"/>
        <v>0</v>
      </c>
    </row>
    <row r="13" customHeight="1" spans="1:9">
      <c r="A13" s="11"/>
      <c r="B13" s="11"/>
      <c r="C13" s="28"/>
      <c r="D13" s="14"/>
      <c r="E13" s="15"/>
      <c r="F13" s="16" t="s">
        <v>50</v>
      </c>
      <c r="G13" s="16">
        <v>15000</v>
      </c>
      <c r="H13" s="27">
        <v>0.0282</v>
      </c>
      <c r="I13" s="18">
        <f t="shared" si="0"/>
        <v>423</v>
      </c>
    </row>
    <row r="14" customHeight="1" spans="1:9">
      <c r="A14" s="11"/>
      <c r="B14" s="11"/>
      <c r="C14" s="28"/>
      <c r="D14" s="14"/>
      <c r="E14" s="15"/>
      <c r="F14" s="15" t="s">
        <v>13</v>
      </c>
      <c r="G14" s="16">
        <v>15000</v>
      </c>
      <c r="H14" s="27">
        <v>0.04</v>
      </c>
      <c r="I14" s="18">
        <f t="shared" si="0"/>
        <v>600</v>
      </c>
    </row>
    <row r="15" customHeight="1" spans="1:9">
      <c r="A15" s="11"/>
      <c r="B15" s="11"/>
      <c r="C15" s="28"/>
      <c r="D15" s="14"/>
      <c r="E15" s="15"/>
      <c r="F15" s="16" t="s">
        <v>14</v>
      </c>
      <c r="G15" s="16">
        <v>15000</v>
      </c>
      <c r="H15" s="27"/>
      <c r="I15" s="18">
        <f t="shared" si="0"/>
        <v>0</v>
      </c>
    </row>
    <row r="16" customHeight="1" spans="1:9">
      <c r="A16" s="11"/>
      <c r="B16" s="11"/>
      <c r="C16" s="28"/>
      <c r="D16" s="14"/>
      <c r="E16" s="15"/>
      <c r="F16" s="16" t="s">
        <v>50</v>
      </c>
      <c r="G16" s="16">
        <v>15000</v>
      </c>
      <c r="H16" s="27">
        <v>0.0282</v>
      </c>
      <c r="I16" s="18">
        <f t="shared" si="0"/>
        <v>423</v>
      </c>
    </row>
    <row r="17" customHeight="1" spans="1:9">
      <c r="A17" s="11"/>
      <c r="B17" s="29">
        <v>45985</v>
      </c>
      <c r="C17" s="28"/>
      <c r="D17" s="14"/>
      <c r="E17" s="15"/>
      <c r="F17" s="15" t="s">
        <v>13</v>
      </c>
      <c r="G17" s="16">
        <v>5000</v>
      </c>
      <c r="H17" s="27">
        <v>0.04</v>
      </c>
      <c r="I17" s="18">
        <f t="shared" si="0"/>
        <v>200</v>
      </c>
    </row>
    <row r="18" customHeight="1" spans="1:9">
      <c r="A18" s="11"/>
      <c r="B18" s="29"/>
      <c r="C18" s="28"/>
      <c r="D18" s="14"/>
      <c r="E18" s="15"/>
      <c r="F18" s="16" t="s">
        <v>14</v>
      </c>
      <c r="G18" s="16">
        <v>5000</v>
      </c>
      <c r="H18" s="27"/>
      <c r="I18" s="18">
        <f t="shared" si="0"/>
        <v>0</v>
      </c>
    </row>
    <row r="19" customHeight="1" spans="1:9">
      <c r="A19" s="11"/>
      <c r="B19" s="29"/>
      <c r="C19" s="28"/>
      <c r="D19" s="14"/>
      <c r="E19" s="15"/>
      <c r="F19" s="16" t="s">
        <v>50</v>
      </c>
      <c r="G19" s="16">
        <v>5000</v>
      </c>
      <c r="H19" s="27">
        <v>0.0282</v>
      </c>
      <c r="I19" s="18">
        <f t="shared" si="0"/>
        <v>141</v>
      </c>
    </row>
    <row r="20" customHeight="1" spans="1:9">
      <c r="A20" s="11"/>
      <c r="B20" s="11">
        <v>45973</v>
      </c>
      <c r="C20" s="28"/>
      <c r="D20" s="14"/>
      <c r="E20" s="15"/>
      <c r="F20" s="16" t="s">
        <v>15</v>
      </c>
      <c r="G20" s="16">
        <f>60000*4</f>
        <v>240000</v>
      </c>
      <c r="H20" s="27">
        <v>0.0065</v>
      </c>
      <c r="I20" s="18">
        <f t="shared" si="0"/>
        <v>1560</v>
      </c>
    </row>
    <row r="21" customHeight="1" spans="1:9">
      <c r="A21" s="11"/>
      <c r="B21" s="11"/>
      <c r="C21" s="28"/>
      <c r="D21" s="14"/>
      <c r="E21" s="15"/>
      <c r="F21" s="16" t="s">
        <v>16</v>
      </c>
      <c r="G21" s="16">
        <v>60000</v>
      </c>
      <c r="H21" s="27">
        <v>0.0052</v>
      </c>
      <c r="I21" s="18">
        <f t="shared" si="0"/>
        <v>312</v>
      </c>
    </row>
    <row r="22" customHeight="1" spans="1:9">
      <c r="A22" s="11"/>
      <c r="B22" s="11">
        <v>45953</v>
      </c>
      <c r="C22" s="28"/>
      <c r="D22" s="14"/>
      <c r="E22" s="15"/>
      <c r="F22" s="15" t="s">
        <v>22</v>
      </c>
      <c r="G22" s="16">
        <f>60000*1.03</f>
        <v>61800</v>
      </c>
      <c r="H22" s="27">
        <v>0.144</v>
      </c>
      <c r="I22" s="18">
        <f t="shared" si="0"/>
        <v>8899.2</v>
      </c>
    </row>
    <row r="23" customHeight="1" spans="1:9">
      <c r="A23" s="11">
        <v>45947</v>
      </c>
      <c r="B23" s="30">
        <v>45978</v>
      </c>
      <c r="C23" s="31">
        <v>91806</v>
      </c>
      <c r="D23" s="14" t="s">
        <v>51</v>
      </c>
      <c r="E23" s="15" t="s">
        <v>52</v>
      </c>
      <c r="F23" s="15" t="s">
        <v>13</v>
      </c>
      <c r="G23" s="16">
        <v>10008</v>
      </c>
      <c r="H23" s="27">
        <v>0.04</v>
      </c>
      <c r="I23" s="18">
        <f t="shared" si="0"/>
        <v>400.32</v>
      </c>
    </row>
    <row r="24" customHeight="1" spans="1:9">
      <c r="A24" s="11"/>
      <c r="B24" s="29"/>
      <c r="C24" s="32"/>
      <c r="D24" s="14"/>
      <c r="E24" s="15"/>
      <c r="F24" s="16" t="s">
        <v>14</v>
      </c>
      <c r="G24" s="16">
        <v>10008</v>
      </c>
      <c r="H24" s="27"/>
      <c r="I24" s="18">
        <f t="shared" si="0"/>
        <v>0</v>
      </c>
    </row>
    <row r="25" customHeight="1" spans="1:9">
      <c r="A25" s="11"/>
      <c r="B25" s="29"/>
      <c r="C25" s="32"/>
      <c r="D25" s="14"/>
      <c r="E25" s="15"/>
      <c r="F25" s="16" t="s">
        <v>21</v>
      </c>
      <c r="G25" s="16">
        <v>10008</v>
      </c>
      <c r="H25" s="27">
        <v>0.0282</v>
      </c>
      <c r="I25" s="18">
        <f t="shared" si="0"/>
        <v>282.2256</v>
      </c>
    </row>
    <row r="26" customHeight="1" spans="1:9">
      <c r="A26" s="11"/>
      <c r="B26" s="11">
        <v>45950</v>
      </c>
      <c r="C26" s="32"/>
      <c r="D26" s="14"/>
      <c r="E26" s="15"/>
      <c r="F26" s="16" t="s">
        <v>15</v>
      </c>
      <c r="G26" s="16">
        <v>40032</v>
      </c>
      <c r="H26" s="27">
        <v>0.0065</v>
      </c>
      <c r="I26" s="18">
        <f t="shared" si="0"/>
        <v>260.208</v>
      </c>
    </row>
    <row r="27" customHeight="1" spans="1:9">
      <c r="A27" s="11"/>
      <c r="B27" s="11"/>
      <c r="C27" s="32"/>
      <c r="D27" s="14"/>
      <c r="E27" s="15"/>
      <c r="F27" s="16" t="s">
        <v>16</v>
      </c>
      <c r="G27" s="16">
        <v>10008</v>
      </c>
      <c r="H27" s="27">
        <v>0.0052</v>
      </c>
      <c r="I27" s="18">
        <f t="shared" si="0"/>
        <v>52.0416</v>
      </c>
    </row>
    <row r="28" customHeight="1" spans="1:9">
      <c r="A28" s="11"/>
      <c r="B28" s="11">
        <v>45951</v>
      </c>
      <c r="C28" s="32"/>
      <c r="D28" s="14"/>
      <c r="E28" s="15"/>
      <c r="F28" s="15" t="s">
        <v>22</v>
      </c>
      <c r="G28" s="24">
        <v>10308.24</v>
      </c>
      <c r="H28" s="27">
        <v>0.144</v>
      </c>
      <c r="I28" s="18">
        <f t="shared" si="0"/>
        <v>1484.38656</v>
      </c>
    </row>
    <row r="29" customHeight="1" spans="1:9">
      <c r="A29" s="11">
        <v>45947</v>
      </c>
      <c r="B29" s="12">
        <v>45969</v>
      </c>
      <c r="C29" s="33">
        <v>41861</v>
      </c>
      <c r="D29" s="33" t="s">
        <v>53</v>
      </c>
      <c r="E29" s="15" t="s">
        <v>54</v>
      </c>
      <c r="F29" s="15" t="s">
        <v>13</v>
      </c>
      <c r="G29" s="16">
        <v>10000</v>
      </c>
      <c r="H29" s="17">
        <v>0.04</v>
      </c>
      <c r="I29" s="18">
        <f t="shared" si="0"/>
        <v>400</v>
      </c>
    </row>
    <row r="30" customHeight="1" spans="1:9">
      <c r="A30" s="11"/>
      <c r="B30" s="19"/>
      <c r="C30" s="33"/>
      <c r="D30" s="33"/>
      <c r="E30" s="15"/>
      <c r="F30" s="16" t="s">
        <v>14</v>
      </c>
      <c r="G30" s="16">
        <v>10000</v>
      </c>
      <c r="H30" s="21"/>
      <c r="I30" s="18">
        <f t="shared" si="0"/>
        <v>0</v>
      </c>
    </row>
    <row r="31" customHeight="1" spans="1:9">
      <c r="A31" s="11"/>
      <c r="B31" s="22">
        <v>45958</v>
      </c>
      <c r="C31" s="33"/>
      <c r="D31" s="33"/>
      <c r="E31" s="15"/>
      <c r="F31" s="16" t="s">
        <v>44</v>
      </c>
      <c r="G31" s="16">
        <v>40000</v>
      </c>
      <c r="H31" s="23">
        <v>0.0065</v>
      </c>
      <c r="I31" s="18">
        <f t="shared" si="0"/>
        <v>260</v>
      </c>
    </row>
    <row r="32" customHeight="1" spans="1:9">
      <c r="A32" s="11"/>
      <c r="B32" s="22">
        <v>45954</v>
      </c>
      <c r="C32" s="33"/>
      <c r="D32" s="33"/>
      <c r="E32" s="15"/>
      <c r="F32" s="16" t="s">
        <v>45</v>
      </c>
      <c r="G32" s="16">
        <v>10300</v>
      </c>
      <c r="H32" s="25">
        <v>0.097</v>
      </c>
      <c r="I32" s="18">
        <f t="shared" si="0"/>
        <v>999.1</v>
      </c>
    </row>
    <row r="33" customHeight="1" spans="1:9">
      <c r="A33" s="11"/>
      <c r="B33" s="22">
        <v>45958</v>
      </c>
      <c r="C33" s="33"/>
      <c r="D33" s="33"/>
      <c r="E33" s="15"/>
      <c r="F33" s="15" t="s">
        <v>46</v>
      </c>
      <c r="G33" s="16">
        <v>10000</v>
      </c>
      <c r="H33" s="25">
        <v>0.023</v>
      </c>
      <c r="I33" s="18">
        <f t="shared" si="0"/>
        <v>230</v>
      </c>
    </row>
    <row r="34" customHeight="1" spans="1:9">
      <c r="A34" s="11">
        <v>45947</v>
      </c>
      <c r="B34" s="12">
        <v>45972</v>
      </c>
      <c r="C34" s="14" t="s">
        <v>55</v>
      </c>
      <c r="D34" s="33" t="s">
        <v>56</v>
      </c>
      <c r="E34" s="15" t="s">
        <v>57</v>
      </c>
      <c r="F34" s="15" t="s">
        <v>13</v>
      </c>
      <c r="G34" s="16">
        <v>51000</v>
      </c>
      <c r="H34" s="17">
        <v>0.04</v>
      </c>
      <c r="I34" s="18">
        <f t="shared" si="0"/>
        <v>2040</v>
      </c>
    </row>
    <row r="35" customHeight="1" spans="1:9">
      <c r="A35" s="11"/>
      <c r="B35" s="19"/>
      <c r="C35" s="34"/>
      <c r="D35" s="33"/>
      <c r="E35" s="15"/>
      <c r="F35" s="16" t="s">
        <v>14</v>
      </c>
      <c r="G35" s="16">
        <v>51000</v>
      </c>
      <c r="H35" s="21"/>
      <c r="I35" s="18">
        <f t="shared" si="0"/>
        <v>0</v>
      </c>
    </row>
    <row r="36" customHeight="1" spans="1:9">
      <c r="A36" s="11"/>
      <c r="B36" s="22"/>
      <c r="C36" s="34"/>
      <c r="D36" s="33"/>
      <c r="E36" s="15"/>
      <c r="F36" s="16" t="s">
        <v>58</v>
      </c>
      <c r="G36" s="16">
        <v>204000</v>
      </c>
      <c r="H36" s="23">
        <v>0.0065</v>
      </c>
      <c r="I36" s="18">
        <f t="shared" ref="I36:I67" si="1">G36*H36</f>
        <v>1326</v>
      </c>
    </row>
    <row r="37" customHeight="1" spans="1:9">
      <c r="A37" s="11"/>
      <c r="B37" s="19"/>
      <c r="C37" s="34"/>
      <c r="D37" s="33"/>
      <c r="E37" s="15"/>
      <c r="F37" s="15" t="s">
        <v>46</v>
      </c>
      <c r="G37" s="16">
        <v>51000</v>
      </c>
      <c r="H37" s="25">
        <v>0.023</v>
      </c>
      <c r="I37" s="18">
        <f t="shared" si="1"/>
        <v>1173</v>
      </c>
    </row>
    <row r="38" customHeight="1" spans="1:9">
      <c r="A38" s="11"/>
      <c r="B38" s="22">
        <v>45952</v>
      </c>
      <c r="C38" s="34"/>
      <c r="D38" s="33"/>
      <c r="E38" s="15"/>
      <c r="F38" s="16" t="s">
        <v>45</v>
      </c>
      <c r="G38" s="16">
        <v>52530</v>
      </c>
      <c r="H38" s="25">
        <v>0.097</v>
      </c>
      <c r="I38" s="18">
        <f t="shared" si="1"/>
        <v>5095.41</v>
      </c>
    </row>
    <row r="39" customHeight="1" spans="1:9">
      <c r="A39" s="11">
        <v>45947</v>
      </c>
      <c r="B39" s="11">
        <v>45979</v>
      </c>
      <c r="C39" s="35" t="s">
        <v>59</v>
      </c>
      <c r="D39" s="14" t="s">
        <v>60</v>
      </c>
      <c r="E39" s="15" t="s">
        <v>61</v>
      </c>
      <c r="F39" s="15" t="s">
        <v>13</v>
      </c>
      <c r="G39" s="16">
        <v>10002</v>
      </c>
      <c r="H39" s="27">
        <v>0.05</v>
      </c>
      <c r="I39" s="18">
        <f t="shared" si="1"/>
        <v>500.1</v>
      </c>
    </row>
    <row r="40" customHeight="1" spans="1:9">
      <c r="A40" s="11"/>
      <c r="B40" s="11"/>
      <c r="C40" s="28"/>
      <c r="D40" s="36"/>
      <c r="E40" s="15"/>
      <c r="F40" s="16" t="s">
        <v>14</v>
      </c>
      <c r="G40" s="16">
        <v>10002</v>
      </c>
      <c r="H40" s="27"/>
      <c r="I40" s="18">
        <f t="shared" si="1"/>
        <v>0</v>
      </c>
    </row>
    <row r="41" customHeight="1" spans="1:9">
      <c r="A41" s="11"/>
      <c r="B41" s="30">
        <v>45951</v>
      </c>
      <c r="C41" s="28"/>
      <c r="D41" s="36"/>
      <c r="E41" s="15"/>
      <c r="F41" s="16" t="s">
        <v>15</v>
      </c>
      <c r="G41" s="16">
        <v>40008</v>
      </c>
      <c r="H41" s="27">
        <v>0.0072</v>
      </c>
      <c r="I41" s="18">
        <f t="shared" si="1"/>
        <v>288.0576</v>
      </c>
    </row>
    <row r="42" customHeight="1" spans="1:9">
      <c r="A42" s="11"/>
      <c r="B42" s="29"/>
      <c r="C42" s="28"/>
      <c r="D42" s="36"/>
      <c r="E42" s="15"/>
      <c r="F42" s="16" t="s">
        <v>16</v>
      </c>
      <c r="G42" s="16">
        <v>10002</v>
      </c>
      <c r="H42" s="27">
        <v>0.0052</v>
      </c>
      <c r="I42" s="18">
        <f t="shared" si="1"/>
        <v>52.0104</v>
      </c>
    </row>
    <row r="43" customHeight="1" spans="1:9">
      <c r="A43" s="11"/>
      <c r="B43" s="37"/>
      <c r="C43" s="28"/>
      <c r="D43" s="36"/>
      <c r="E43" s="15"/>
      <c r="F43" s="15" t="s">
        <v>22</v>
      </c>
      <c r="G43" s="24">
        <v>10302.06</v>
      </c>
      <c r="H43" s="27">
        <v>0.15</v>
      </c>
      <c r="I43" s="18">
        <f t="shared" si="1"/>
        <v>1545.309</v>
      </c>
    </row>
    <row r="44" customHeight="1" spans="1:9">
      <c r="A44" s="11">
        <v>45947</v>
      </c>
      <c r="B44" s="12">
        <v>45951</v>
      </c>
      <c r="C44" s="34" t="s">
        <v>62</v>
      </c>
      <c r="D44" s="14" t="s">
        <v>63</v>
      </c>
      <c r="E44" s="15" t="s">
        <v>64</v>
      </c>
      <c r="F44" s="15" t="s">
        <v>13</v>
      </c>
      <c r="G44" s="16">
        <v>5000</v>
      </c>
      <c r="H44" s="38">
        <v>0.04</v>
      </c>
      <c r="I44" s="18">
        <f t="shared" si="1"/>
        <v>200</v>
      </c>
    </row>
    <row r="45" customHeight="1" spans="1:9">
      <c r="A45" s="11"/>
      <c r="B45" s="39"/>
      <c r="C45" s="34"/>
      <c r="D45" s="14"/>
      <c r="E45" s="15"/>
      <c r="F45" s="16" t="s">
        <v>14</v>
      </c>
      <c r="G45" s="16">
        <v>5000</v>
      </c>
      <c r="H45" s="38"/>
      <c r="I45" s="18">
        <f t="shared" si="1"/>
        <v>0</v>
      </c>
    </row>
    <row r="46" customHeight="1" spans="1:9">
      <c r="A46" s="11"/>
      <c r="B46" s="22">
        <v>45951</v>
      </c>
      <c r="C46" s="34"/>
      <c r="D46" s="14"/>
      <c r="E46" s="15"/>
      <c r="F46" s="16" t="s">
        <v>58</v>
      </c>
      <c r="G46" s="16">
        <v>20000</v>
      </c>
      <c r="H46" s="23">
        <v>0.0065</v>
      </c>
      <c r="I46" s="18">
        <f t="shared" si="1"/>
        <v>130</v>
      </c>
    </row>
    <row r="47" customHeight="1" spans="1:9">
      <c r="A47" s="11">
        <v>45953</v>
      </c>
      <c r="B47" s="12">
        <v>45971</v>
      </c>
      <c r="C47" s="40" t="s">
        <v>65</v>
      </c>
      <c r="D47" s="33" t="s">
        <v>66</v>
      </c>
      <c r="E47" s="15" t="s">
        <v>67</v>
      </c>
      <c r="F47" s="15" t="s">
        <v>13</v>
      </c>
      <c r="G47" s="16">
        <v>23007</v>
      </c>
      <c r="H47" s="17">
        <v>0.04</v>
      </c>
      <c r="I47" s="18">
        <f t="shared" si="1"/>
        <v>920.28</v>
      </c>
    </row>
    <row r="48" customHeight="1" spans="1:9">
      <c r="A48" s="11"/>
      <c r="B48" s="19"/>
      <c r="C48" s="34"/>
      <c r="D48" s="33"/>
      <c r="E48" s="15"/>
      <c r="F48" s="16" t="s">
        <v>14</v>
      </c>
      <c r="G48" s="16">
        <v>23007</v>
      </c>
      <c r="H48" s="21"/>
      <c r="I48" s="18">
        <f t="shared" si="1"/>
        <v>0</v>
      </c>
    </row>
    <row r="49" customHeight="1" spans="1:9">
      <c r="A49" s="11"/>
      <c r="B49" s="19"/>
      <c r="C49" s="34"/>
      <c r="D49" s="33"/>
      <c r="E49" s="15"/>
      <c r="F49" s="16" t="s">
        <v>44</v>
      </c>
      <c r="G49" s="16">
        <f>23007*4</f>
        <v>92028</v>
      </c>
      <c r="H49" s="23">
        <v>0.0065</v>
      </c>
      <c r="I49" s="18">
        <f t="shared" si="1"/>
        <v>598.182</v>
      </c>
    </row>
    <row r="50" customHeight="1" spans="1:9">
      <c r="A50" s="11"/>
      <c r="B50" s="19"/>
      <c r="C50" s="34"/>
      <c r="D50" s="33"/>
      <c r="E50" s="15"/>
      <c r="F50" s="15" t="s">
        <v>46</v>
      </c>
      <c r="G50" s="16">
        <v>23007</v>
      </c>
      <c r="H50" s="25">
        <v>0.023</v>
      </c>
      <c r="I50" s="18">
        <f t="shared" si="1"/>
        <v>529.161</v>
      </c>
    </row>
    <row r="51" customHeight="1" spans="1:9">
      <c r="A51" s="11"/>
      <c r="B51" s="22">
        <v>45959</v>
      </c>
      <c r="C51" s="34"/>
      <c r="D51" s="33"/>
      <c r="E51" s="15"/>
      <c r="F51" s="16" t="s">
        <v>45</v>
      </c>
      <c r="G51" s="24">
        <v>23697</v>
      </c>
      <c r="H51" s="25">
        <v>0.097</v>
      </c>
      <c r="I51" s="18">
        <f t="shared" si="1"/>
        <v>2298.609</v>
      </c>
    </row>
    <row r="52" customHeight="1" spans="1:9">
      <c r="A52" s="11">
        <v>45953</v>
      </c>
      <c r="B52" s="12">
        <v>45961</v>
      </c>
      <c r="C52" s="14">
        <v>42257</v>
      </c>
      <c r="D52" s="33" t="s">
        <v>68</v>
      </c>
      <c r="E52" s="15" t="s">
        <v>69</v>
      </c>
      <c r="F52" s="15" t="s">
        <v>13</v>
      </c>
      <c r="G52" s="16">
        <v>2000</v>
      </c>
      <c r="H52" s="17">
        <v>0.04</v>
      </c>
      <c r="I52" s="18">
        <f t="shared" si="1"/>
        <v>80</v>
      </c>
    </row>
    <row r="53" customHeight="1" spans="1:9">
      <c r="A53" s="11"/>
      <c r="B53" s="19"/>
      <c r="C53" s="14"/>
      <c r="D53" s="33"/>
      <c r="E53" s="15"/>
      <c r="F53" s="16" t="s">
        <v>14</v>
      </c>
      <c r="G53" s="16">
        <v>2000</v>
      </c>
      <c r="H53" s="21"/>
      <c r="I53" s="18">
        <f t="shared" si="1"/>
        <v>0</v>
      </c>
    </row>
    <row r="54" customHeight="1" spans="1:9">
      <c r="A54" s="11"/>
      <c r="B54" s="12">
        <v>45964</v>
      </c>
      <c r="C54" s="14"/>
      <c r="D54" s="33"/>
      <c r="E54" s="15"/>
      <c r="F54" s="16" t="s">
        <v>58</v>
      </c>
      <c r="G54" s="16">
        <f>2000*4</f>
        <v>8000</v>
      </c>
      <c r="H54" s="23">
        <v>0.0065</v>
      </c>
      <c r="I54" s="18">
        <f t="shared" si="1"/>
        <v>52</v>
      </c>
    </row>
    <row r="55" customHeight="1" spans="1:9">
      <c r="A55" s="11"/>
      <c r="B55" s="19"/>
      <c r="C55" s="14"/>
      <c r="D55" s="33"/>
      <c r="E55" s="15"/>
      <c r="F55" s="15" t="s">
        <v>46</v>
      </c>
      <c r="G55" s="16">
        <v>2000</v>
      </c>
      <c r="H55" s="25">
        <v>0.023</v>
      </c>
      <c r="I55" s="18">
        <f t="shared" si="1"/>
        <v>46</v>
      </c>
    </row>
    <row r="56" customHeight="1" spans="1:9">
      <c r="A56" s="11"/>
      <c r="B56" s="39"/>
      <c r="C56" s="14"/>
      <c r="D56" s="33"/>
      <c r="E56" s="15"/>
      <c r="F56" s="16" t="s">
        <v>45</v>
      </c>
      <c r="G56" s="16">
        <f>2000*1.03</f>
        <v>2060</v>
      </c>
      <c r="H56" s="25">
        <v>0.097</v>
      </c>
      <c r="I56" s="18">
        <f t="shared" si="1"/>
        <v>199.82</v>
      </c>
    </row>
    <row r="57" customHeight="1" spans="1:9">
      <c r="A57" s="11">
        <v>45953</v>
      </c>
      <c r="B57" s="12">
        <v>45961</v>
      </c>
      <c r="C57" s="14">
        <v>42258</v>
      </c>
      <c r="D57" s="33" t="s">
        <v>70</v>
      </c>
      <c r="E57" s="15" t="s">
        <v>71</v>
      </c>
      <c r="F57" s="15" t="s">
        <v>13</v>
      </c>
      <c r="G57" s="16">
        <v>1000</v>
      </c>
      <c r="H57" s="17">
        <v>0.04</v>
      </c>
      <c r="I57" s="18">
        <f t="shared" si="1"/>
        <v>40</v>
      </c>
    </row>
    <row r="58" customHeight="1" spans="1:9">
      <c r="A58" s="11"/>
      <c r="B58" s="19"/>
      <c r="C58" s="14"/>
      <c r="D58" s="33"/>
      <c r="E58" s="15"/>
      <c r="F58" s="16" t="s">
        <v>14</v>
      </c>
      <c r="G58" s="16">
        <v>1000</v>
      </c>
      <c r="H58" s="21"/>
      <c r="I58" s="18">
        <f t="shared" si="1"/>
        <v>0</v>
      </c>
    </row>
    <row r="59" customHeight="1" spans="1:9">
      <c r="A59" s="11"/>
      <c r="B59" s="12">
        <v>45964</v>
      </c>
      <c r="C59" s="14"/>
      <c r="D59" s="33"/>
      <c r="E59" s="15"/>
      <c r="F59" s="16" t="s">
        <v>44</v>
      </c>
      <c r="G59" s="16">
        <f>1000*4</f>
        <v>4000</v>
      </c>
      <c r="H59" s="23">
        <v>0.0065</v>
      </c>
      <c r="I59" s="18">
        <f t="shared" si="1"/>
        <v>26</v>
      </c>
    </row>
    <row r="60" customHeight="1" spans="1:9">
      <c r="A60" s="11"/>
      <c r="B60" s="19"/>
      <c r="C60" s="14"/>
      <c r="D60" s="33"/>
      <c r="E60" s="15"/>
      <c r="F60" s="15" t="s">
        <v>46</v>
      </c>
      <c r="G60" s="16">
        <v>1000</v>
      </c>
      <c r="H60" s="25">
        <v>0.023</v>
      </c>
      <c r="I60" s="18">
        <f t="shared" si="1"/>
        <v>23</v>
      </c>
    </row>
    <row r="61" customHeight="1" spans="1:9">
      <c r="A61" s="11"/>
      <c r="B61" s="39"/>
      <c r="C61" s="14"/>
      <c r="D61" s="33"/>
      <c r="E61" s="15"/>
      <c r="F61" s="16" t="s">
        <v>45</v>
      </c>
      <c r="G61" s="16">
        <f>1000*1.03</f>
        <v>1030</v>
      </c>
      <c r="H61" s="25">
        <v>0.097</v>
      </c>
      <c r="I61" s="18">
        <f t="shared" si="1"/>
        <v>99.91</v>
      </c>
    </row>
    <row r="62" customHeight="1" spans="1:9">
      <c r="A62" s="11">
        <v>45955</v>
      </c>
      <c r="B62" s="12">
        <v>45979</v>
      </c>
      <c r="C62" s="33" t="s">
        <v>72</v>
      </c>
      <c r="D62" s="14" t="s">
        <v>73</v>
      </c>
      <c r="E62" s="15" t="s">
        <v>74</v>
      </c>
      <c r="F62" s="15" t="s">
        <v>13</v>
      </c>
      <c r="G62" s="16">
        <v>15000</v>
      </c>
      <c r="H62" s="17">
        <v>0.04</v>
      </c>
      <c r="I62" s="18">
        <f t="shared" si="1"/>
        <v>600</v>
      </c>
    </row>
    <row r="63" customHeight="1" spans="1:9">
      <c r="A63" s="11"/>
      <c r="B63" s="19"/>
      <c r="C63" s="33"/>
      <c r="D63" s="14"/>
      <c r="E63" s="15"/>
      <c r="F63" s="16" t="s">
        <v>14</v>
      </c>
      <c r="G63" s="16">
        <v>15000</v>
      </c>
      <c r="H63" s="21"/>
      <c r="I63" s="18">
        <f t="shared" si="1"/>
        <v>0</v>
      </c>
    </row>
    <row r="64" customHeight="1" spans="1:9">
      <c r="A64" s="11"/>
      <c r="B64" s="19"/>
      <c r="C64" s="33"/>
      <c r="D64" s="14"/>
      <c r="E64" s="15"/>
      <c r="F64" s="15" t="s">
        <v>75</v>
      </c>
      <c r="G64" s="16">
        <v>610</v>
      </c>
      <c r="H64" s="41">
        <v>0.042</v>
      </c>
      <c r="I64" s="18">
        <f t="shared" si="1"/>
        <v>25.62</v>
      </c>
    </row>
    <row r="65" customHeight="1" spans="1:9">
      <c r="A65" s="11"/>
      <c r="B65" s="22">
        <v>45970</v>
      </c>
      <c r="C65" s="33"/>
      <c r="D65" s="14"/>
      <c r="E65" s="15"/>
      <c r="F65" s="16" t="s">
        <v>44</v>
      </c>
      <c r="G65" s="16">
        <f>15000*4</f>
        <v>60000</v>
      </c>
      <c r="H65" s="23">
        <v>0.0065</v>
      </c>
      <c r="I65" s="18">
        <f t="shared" si="1"/>
        <v>390</v>
      </c>
    </row>
    <row r="66" customHeight="1" spans="1:9">
      <c r="A66" s="11"/>
      <c r="B66" s="22">
        <v>45959</v>
      </c>
      <c r="C66" s="33"/>
      <c r="D66" s="14"/>
      <c r="E66" s="15"/>
      <c r="F66" s="16" t="s">
        <v>45</v>
      </c>
      <c r="G66" s="16">
        <f>15000*1.03</f>
        <v>15450</v>
      </c>
      <c r="H66" s="25">
        <v>0.097</v>
      </c>
      <c r="I66" s="18">
        <f t="shared" si="1"/>
        <v>1498.65</v>
      </c>
    </row>
    <row r="67" customHeight="1" spans="1:9">
      <c r="A67" s="11"/>
      <c r="B67" s="22">
        <v>45970</v>
      </c>
      <c r="C67" s="33"/>
      <c r="D67" s="14"/>
      <c r="E67" s="15"/>
      <c r="F67" s="15" t="s">
        <v>46</v>
      </c>
      <c r="G67" s="16">
        <v>15000</v>
      </c>
      <c r="H67" s="25">
        <v>0.023</v>
      </c>
      <c r="I67" s="18">
        <f t="shared" si="1"/>
        <v>345</v>
      </c>
    </row>
    <row r="68" customHeight="1" spans="1:9">
      <c r="A68" s="11">
        <v>45957</v>
      </c>
      <c r="B68" s="30">
        <v>45978</v>
      </c>
      <c r="C68" s="31">
        <v>92146</v>
      </c>
      <c r="D68" s="14" t="s">
        <v>76</v>
      </c>
      <c r="E68" s="15" t="s">
        <v>77</v>
      </c>
      <c r="F68" s="15" t="s">
        <v>13</v>
      </c>
      <c r="G68" s="16">
        <v>2000</v>
      </c>
      <c r="H68" s="27">
        <v>0.04</v>
      </c>
      <c r="I68" s="18">
        <f t="shared" ref="I68:I99" si="2">G68*H68</f>
        <v>80</v>
      </c>
    </row>
    <row r="69" customHeight="1" spans="1:9">
      <c r="A69" s="11"/>
      <c r="B69" s="29"/>
      <c r="C69" s="32"/>
      <c r="D69" s="14"/>
      <c r="E69" s="15"/>
      <c r="F69" s="16" t="s">
        <v>14</v>
      </c>
      <c r="G69" s="16">
        <v>2000</v>
      </c>
      <c r="H69" s="27"/>
      <c r="I69" s="18">
        <f t="shared" si="2"/>
        <v>0</v>
      </c>
    </row>
    <row r="70" customHeight="1" spans="1:9">
      <c r="A70" s="11"/>
      <c r="B70" s="29"/>
      <c r="C70" s="32"/>
      <c r="D70" s="14"/>
      <c r="E70" s="15"/>
      <c r="F70" s="16" t="s">
        <v>21</v>
      </c>
      <c r="G70" s="16">
        <v>2000</v>
      </c>
      <c r="H70" s="27">
        <v>0.0282</v>
      </c>
      <c r="I70" s="18">
        <f t="shared" si="2"/>
        <v>56.4</v>
      </c>
    </row>
    <row r="71" customHeight="1" spans="1:9">
      <c r="A71" s="11"/>
      <c r="B71" s="11">
        <v>45973</v>
      </c>
      <c r="C71" s="32"/>
      <c r="D71" s="14"/>
      <c r="E71" s="15"/>
      <c r="F71" s="16" t="s">
        <v>15</v>
      </c>
      <c r="G71" s="16">
        <f>2000*4</f>
        <v>8000</v>
      </c>
      <c r="H71" s="27">
        <v>0.0065</v>
      </c>
      <c r="I71" s="18">
        <f t="shared" si="2"/>
        <v>52</v>
      </c>
    </row>
    <row r="72" customHeight="1" spans="1:9">
      <c r="A72" s="11"/>
      <c r="B72" s="11"/>
      <c r="C72" s="32"/>
      <c r="D72" s="14"/>
      <c r="E72" s="15"/>
      <c r="F72" s="16" t="s">
        <v>16</v>
      </c>
      <c r="G72" s="16">
        <v>2000</v>
      </c>
      <c r="H72" s="27">
        <v>0.0052</v>
      </c>
      <c r="I72" s="18">
        <f t="shared" si="2"/>
        <v>10.4</v>
      </c>
    </row>
    <row r="73" customHeight="1" spans="1:9">
      <c r="A73" s="11"/>
      <c r="B73" s="11">
        <v>45961</v>
      </c>
      <c r="C73" s="32"/>
      <c r="D73" s="14"/>
      <c r="E73" s="15"/>
      <c r="F73" s="15" t="s">
        <v>22</v>
      </c>
      <c r="G73" s="16">
        <f>2000*1.03</f>
        <v>2060</v>
      </c>
      <c r="H73" s="27">
        <v>0.144</v>
      </c>
      <c r="I73" s="18">
        <f t="shared" si="2"/>
        <v>296.64</v>
      </c>
    </row>
    <row r="74" customHeight="1" spans="1:9">
      <c r="A74" s="11">
        <v>45957</v>
      </c>
      <c r="B74" s="30">
        <v>45979</v>
      </c>
      <c r="C74" s="31" t="s">
        <v>78</v>
      </c>
      <c r="D74" s="14" t="s">
        <v>79</v>
      </c>
      <c r="E74" s="15" t="s">
        <v>80</v>
      </c>
      <c r="F74" s="15" t="s">
        <v>13</v>
      </c>
      <c r="G74" s="16">
        <v>15007</v>
      </c>
      <c r="H74" s="27">
        <v>0.04</v>
      </c>
      <c r="I74" s="18">
        <f t="shared" si="2"/>
        <v>600.28</v>
      </c>
    </row>
    <row r="75" customHeight="1" spans="1:9">
      <c r="A75" s="11"/>
      <c r="B75" s="29"/>
      <c r="C75" s="32"/>
      <c r="D75" s="14"/>
      <c r="E75" s="15"/>
      <c r="F75" s="16" t="s">
        <v>14</v>
      </c>
      <c r="G75" s="16">
        <v>15007</v>
      </c>
      <c r="H75" s="27"/>
      <c r="I75" s="18">
        <f t="shared" si="2"/>
        <v>0</v>
      </c>
    </row>
    <row r="76" customHeight="1" spans="1:9">
      <c r="A76" s="11"/>
      <c r="B76" s="29"/>
      <c r="C76" s="32"/>
      <c r="D76" s="14"/>
      <c r="E76" s="15"/>
      <c r="F76" s="16" t="s">
        <v>21</v>
      </c>
      <c r="G76" s="16">
        <v>15007</v>
      </c>
      <c r="H76" s="27">
        <v>0.0282</v>
      </c>
      <c r="I76" s="18">
        <f t="shared" si="2"/>
        <v>423.1974</v>
      </c>
    </row>
    <row r="77" customHeight="1" spans="1:9">
      <c r="A77" s="11"/>
      <c r="B77" s="29"/>
      <c r="C77" s="32"/>
      <c r="D77" s="14"/>
      <c r="E77" s="15"/>
      <c r="F77" s="15" t="s">
        <v>13</v>
      </c>
      <c r="G77" s="16">
        <v>45006</v>
      </c>
      <c r="H77" s="27">
        <v>0.04</v>
      </c>
      <c r="I77" s="18">
        <f t="shared" si="2"/>
        <v>1800.24</v>
      </c>
    </row>
    <row r="78" customHeight="1" spans="1:9">
      <c r="A78" s="11"/>
      <c r="B78" s="29"/>
      <c r="C78" s="32"/>
      <c r="D78" s="14"/>
      <c r="E78" s="15"/>
      <c r="F78" s="16" t="s">
        <v>14</v>
      </c>
      <c r="G78" s="16">
        <v>45006</v>
      </c>
      <c r="H78" s="27"/>
      <c r="I78" s="18">
        <f t="shared" si="2"/>
        <v>0</v>
      </c>
    </row>
    <row r="79" customHeight="1" spans="1:9">
      <c r="A79" s="11"/>
      <c r="B79" s="29"/>
      <c r="C79" s="32"/>
      <c r="D79" s="14"/>
      <c r="E79" s="15"/>
      <c r="F79" s="16" t="s">
        <v>21</v>
      </c>
      <c r="G79" s="16">
        <v>45006</v>
      </c>
      <c r="H79" s="27">
        <v>0.0282</v>
      </c>
      <c r="I79" s="18">
        <f t="shared" si="2"/>
        <v>1269.1692</v>
      </c>
    </row>
    <row r="80" customHeight="1" spans="1:9">
      <c r="A80" s="11"/>
      <c r="B80" s="11">
        <v>45986</v>
      </c>
      <c r="C80" s="32"/>
      <c r="D80" s="14"/>
      <c r="E80" s="15"/>
      <c r="F80" s="15" t="s">
        <v>81</v>
      </c>
      <c r="G80" s="16">
        <v>475</v>
      </c>
      <c r="H80" s="41">
        <v>0.042</v>
      </c>
      <c r="I80" s="18">
        <f t="shared" si="2"/>
        <v>19.95</v>
      </c>
    </row>
    <row r="81" customHeight="1" spans="1:9">
      <c r="A81" s="11"/>
      <c r="B81" s="11"/>
      <c r="C81" s="32"/>
      <c r="D81" s="14"/>
      <c r="E81" s="15"/>
      <c r="F81" s="15" t="s">
        <v>81</v>
      </c>
      <c r="G81" s="16">
        <v>1575</v>
      </c>
      <c r="H81" s="41">
        <v>0.042</v>
      </c>
      <c r="I81" s="18">
        <f t="shared" si="2"/>
        <v>66.15</v>
      </c>
    </row>
    <row r="82" customHeight="1" spans="1:9">
      <c r="A82" s="11"/>
      <c r="B82" s="11"/>
      <c r="C82" s="32"/>
      <c r="D82" s="14"/>
      <c r="E82" s="15"/>
      <c r="F82" s="15" t="s">
        <v>82</v>
      </c>
      <c r="G82" s="16">
        <v>510</v>
      </c>
      <c r="H82" s="41">
        <v>0.042</v>
      </c>
      <c r="I82" s="18">
        <f t="shared" si="2"/>
        <v>21.42</v>
      </c>
    </row>
    <row r="83" customHeight="1" spans="1:9">
      <c r="A83" s="11"/>
      <c r="B83" s="11">
        <v>45964</v>
      </c>
      <c r="C83" s="32"/>
      <c r="D83" s="14"/>
      <c r="E83" s="15"/>
      <c r="F83" s="16" t="s">
        <v>15</v>
      </c>
      <c r="G83" s="16">
        <v>240052</v>
      </c>
      <c r="H83" s="27">
        <v>0.0065</v>
      </c>
      <c r="I83" s="18">
        <f t="shared" si="2"/>
        <v>1560.338</v>
      </c>
    </row>
    <row r="84" customHeight="1" spans="1:9">
      <c r="A84" s="11"/>
      <c r="B84" s="11"/>
      <c r="C84" s="32"/>
      <c r="D84" s="14"/>
      <c r="E84" s="15"/>
      <c r="F84" s="16" t="s">
        <v>16</v>
      </c>
      <c r="G84" s="16">
        <v>60013</v>
      </c>
      <c r="H84" s="27">
        <v>0.0052</v>
      </c>
      <c r="I84" s="18">
        <f t="shared" si="2"/>
        <v>312.0676</v>
      </c>
    </row>
    <row r="85" customHeight="1" spans="1:9">
      <c r="A85" s="11"/>
      <c r="B85" s="11">
        <v>45962</v>
      </c>
      <c r="C85" s="32"/>
      <c r="D85" s="14"/>
      <c r="E85" s="15"/>
      <c r="F85" s="15" t="s">
        <v>22</v>
      </c>
      <c r="G85" s="24">
        <v>61813</v>
      </c>
      <c r="H85" s="27">
        <v>0.144</v>
      </c>
      <c r="I85" s="18">
        <f t="shared" si="2"/>
        <v>8901.072</v>
      </c>
    </row>
    <row r="86" customHeight="1" spans="1:9">
      <c r="A86" s="11">
        <v>45958</v>
      </c>
      <c r="B86" s="11">
        <v>45961</v>
      </c>
      <c r="C86" s="35" t="s">
        <v>83</v>
      </c>
      <c r="D86" s="14" t="s">
        <v>84</v>
      </c>
      <c r="E86" s="15" t="s">
        <v>85</v>
      </c>
      <c r="F86" s="15" t="s">
        <v>86</v>
      </c>
      <c r="G86" s="24">
        <v>3113.25</v>
      </c>
      <c r="H86" s="27">
        <v>0.15</v>
      </c>
      <c r="I86" s="18">
        <f t="shared" si="2"/>
        <v>466.9875</v>
      </c>
    </row>
    <row r="87" customHeight="1" spans="1:9">
      <c r="A87" s="11">
        <v>45958</v>
      </c>
      <c r="B87" s="30">
        <v>45978</v>
      </c>
      <c r="C87" s="31" t="s">
        <v>87</v>
      </c>
      <c r="D87" s="14" t="s">
        <v>88</v>
      </c>
      <c r="E87" s="15" t="s">
        <v>89</v>
      </c>
      <c r="F87" s="15" t="s">
        <v>13</v>
      </c>
      <c r="G87" s="16">
        <v>10000</v>
      </c>
      <c r="H87" s="27">
        <v>0.04</v>
      </c>
      <c r="I87" s="18">
        <f t="shared" si="2"/>
        <v>400</v>
      </c>
    </row>
    <row r="88" customHeight="1" spans="1:9">
      <c r="A88" s="11"/>
      <c r="B88" s="29"/>
      <c r="C88" s="32"/>
      <c r="D88" s="14"/>
      <c r="E88" s="15"/>
      <c r="F88" s="16" t="s">
        <v>14</v>
      </c>
      <c r="G88" s="16">
        <v>10000</v>
      </c>
      <c r="H88" s="27"/>
      <c r="I88" s="18">
        <f t="shared" si="2"/>
        <v>0</v>
      </c>
    </row>
    <row r="89" customHeight="1" spans="1:9">
      <c r="A89" s="11"/>
      <c r="B89" s="29"/>
      <c r="C89" s="32"/>
      <c r="D89" s="14"/>
      <c r="E89" s="15"/>
      <c r="F89" s="16" t="s">
        <v>21</v>
      </c>
      <c r="G89" s="16">
        <v>10000</v>
      </c>
      <c r="H89" s="27">
        <v>0.0282</v>
      </c>
      <c r="I89" s="18">
        <f t="shared" si="2"/>
        <v>282</v>
      </c>
    </row>
    <row r="90" customHeight="1" spans="1:9">
      <c r="A90" s="11"/>
      <c r="B90" s="11">
        <v>45968</v>
      </c>
      <c r="C90" s="32"/>
      <c r="D90" s="14"/>
      <c r="E90" s="15"/>
      <c r="F90" s="16" t="s">
        <v>15</v>
      </c>
      <c r="G90" s="16">
        <v>40000</v>
      </c>
      <c r="H90" s="27">
        <v>0.0065</v>
      </c>
      <c r="I90" s="18">
        <f t="shared" si="2"/>
        <v>260</v>
      </c>
    </row>
    <row r="91" customHeight="1" spans="1:9">
      <c r="A91" s="11"/>
      <c r="B91" s="11"/>
      <c r="C91" s="32"/>
      <c r="D91" s="14"/>
      <c r="E91" s="15"/>
      <c r="F91" s="16" t="s">
        <v>16</v>
      </c>
      <c r="G91" s="16">
        <v>10000</v>
      </c>
      <c r="H91" s="27">
        <v>0.0052</v>
      </c>
      <c r="I91" s="18">
        <f t="shared" si="2"/>
        <v>52</v>
      </c>
    </row>
    <row r="92" customHeight="1" spans="1:9">
      <c r="A92" s="11"/>
      <c r="B92" s="11">
        <v>45962</v>
      </c>
      <c r="C92" s="32"/>
      <c r="D92" s="14"/>
      <c r="E92" s="15"/>
      <c r="F92" s="15" t="s">
        <v>22</v>
      </c>
      <c r="G92" s="16">
        <v>10300</v>
      </c>
      <c r="H92" s="27">
        <v>0.144</v>
      </c>
      <c r="I92" s="18">
        <f t="shared" si="2"/>
        <v>1483.2</v>
      </c>
    </row>
    <row r="93" customHeight="1" spans="1:9">
      <c r="A93" s="30">
        <v>45959</v>
      </c>
      <c r="B93" s="11">
        <v>45968</v>
      </c>
      <c r="C93" s="42" t="s">
        <v>90</v>
      </c>
      <c r="D93" s="43" t="s">
        <v>91</v>
      </c>
      <c r="E93" s="13" t="s">
        <v>92</v>
      </c>
      <c r="F93" s="15" t="s">
        <v>93</v>
      </c>
      <c r="G93" s="16">
        <v>1285</v>
      </c>
      <c r="H93" s="44">
        <v>0.042</v>
      </c>
      <c r="I93" s="18">
        <f t="shared" si="2"/>
        <v>53.97</v>
      </c>
    </row>
    <row r="94" customHeight="1" spans="1:9">
      <c r="A94" s="37"/>
      <c r="B94" s="11">
        <v>45979</v>
      </c>
      <c r="C94" s="45"/>
      <c r="D94" s="46"/>
      <c r="E94" s="47"/>
      <c r="F94" s="15" t="s">
        <v>93</v>
      </c>
      <c r="G94" s="16">
        <v>930</v>
      </c>
      <c r="H94" s="44">
        <v>0.042</v>
      </c>
      <c r="I94" s="18">
        <f t="shared" si="2"/>
        <v>39.06</v>
      </c>
    </row>
    <row r="95" customHeight="1" spans="1:9">
      <c r="A95" s="11">
        <v>45961</v>
      </c>
      <c r="B95" s="12">
        <v>45985</v>
      </c>
      <c r="C95" s="48">
        <v>92363</v>
      </c>
      <c r="D95" s="14" t="s">
        <v>94</v>
      </c>
      <c r="E95" s="15" t="s">
        <v>95</v>
      </c>
      <c r="F95" s="15" t="s">
        <v>13</v>
      </c>
      <c r="G95" s="16">
        <v>5000</v>
      </c>
      <c r="H95" s="17">
        <v>0.04</v>
      </c>
      <c r="I95" s="18">
        <f t="shared" si="2"/>
        <v>200</v>
      </c>
    </row>
    <row r="96" customHeight="1" spans="1:9">
      <c r="A96" s="11"/>
      <c r="B96" s="19"/>
      <c r="C96" s="49"/>
      <c r="D96" s="14"/>
      <c r="E96" s="15"/>
      <c r="F96" s="16" t="s">
        <v>14</v>
      </c>
      <c r="G96" s="16">
        <v>5000</v>
      </c>
      <c r="H96" s="21"/>
      <c r="I96" s="18">
        <f t="shared" si="2"/>
        <v>0</v>
      </c>
    </row>
    <row r="97" customHeight="1" spans="1:9">
      <c r="A97" s="11"/>
      <c r="B97" s="12">
        <v>45974</v>
      </c>
      <c r="C97" s="49"/>
      <c r="D97" s="14"/>
      <c r="E97" s="15"/>
      <c r="F97" s="16" t="s">
        <v>44</v>
      </c>
      <c r="G97" s="16">
        <v>20000</v>
      </c>
      <c r="H97" s="23">
        <v>0.0065</v>
      </c>
      <c r="I97" s="18">
        <f t="shared" si="2"/>
        <v>130</v>
      </c>
    </row>
    <row r="98" customHeight="1" spans="1:9">
      <c r="A98" s="11"/>
      <c r="B98" s="19"/>
      <c r="C98" s="49"/>
      <c r="D98" s="14"/>
      <c r="E98" s="15"/>
      <c r="F98" s="16" t="s">
        <v>45</v>
      </c>
      <c r="G98" s="16">
        <v>5150</v>
      </c>
      <c r="H98" s="25">
        <v>0.097</v>
      </c>
      <c r="I98" s="18">
        <f t="shared" si="2"/>
        <v>499.55</v>
      </c>
    </row>
    <row r="99" customHeight="1" spans="1:9">
      <c r="A99" s="11"/>
      <c r="B99" s="39"/>
      <c r="C99" s="49"/>
      <c r="D99" s="14"/>
      <c r="E99" s="15"/>
      <c r="F99" s="15" t="s">
        <v>46</v>
      </c>
      <c r="G99" s="16">
        <v>5000</v>
      </c>
      <c r="H99" s="25">
        <v>0.023</v>
      </c>
      <c r="I99" s="18">
        <f t="shared" si="2"/>
        <v>115</v>
      </c>
    </row>
    <row r="100" customHeight="1" spans="1:9">
      <c r="A100" s="11">
        <v>45961</v>
      </c>
      <c r="B100" s="12">
        <v>45972</v>
      </c>
      <c r="C100" s="40" t="s">
        <v>96</v>
      </c>
      <c r="D100" s="33" t="s">
        <v>97</v>
      </c>
      <c r="E100" s="15" t="s">
        <v>98</v>
      </c>
      <c r="F100" s="15" t="s">
        <v>13</v>
      </c>
      <c r="G100" s="16">
        <v>34998</v>
      </c>
      <c r="H100" s="17">
        <v>0.04</v>
      </c>
      <c r="I100" s="18">
        <f t="shared" ref="I100:I131" si="3">G100*H100</f>
        <v>1399.92</v>
      </c>
    </row>
    <row r="101" customHeight="1" spans="1:9">
      <c r="A101" s="11"/>
      <c r="B101" s="19"/>
      <c r="C101" s="34"/>
      <c r="D101" s="33"/>
      <c r="E101" s="15"/>
      <c r="F101" s="16" t="s">
        <v>14</v>
      </c>
      <c r="G101" s="16">
        <v>34998</v>
      </c>
      <c r="H101" s="21"/>
      <c r="I101" s="18">
        <f t="shared" si="3"/>
        <v>0</v>
      </c>
    </row>
    <row r="102" customHeight="1" spans="1:9">
      <c r="A102" s="11"/>
      <c r="B102" s="12" t="s">
        <v>99</v>
      </c>
      <c r="C102" s="34"/>
      <c r="D102" s="33"/>
      <c r="E102" s="15"/>
      <c r="F102" s="16" t="s">
        <v>44</v>
      </c>
      <c r="G102" s="16">
        <v>139992</v>
      </c>
      <c r="H102" s="23">
        <v>0.0065</v>
      </c>
      <c r="I102" s="18">
        <f t="shared" si="3"/>
        <v>909.948</v>
      </c>
    </row>
    <row r="103" customHeight="1" spans="1:9">
      <c r="A103" s="11"/>
      <c r="B103" s="19"/>
      <c r="C103" s="34"/>
      <c r="D103" s="33"/>
      <c r="E103" s="15"/>
      <c r="F103" s="15" t="s">
        <v>46</v>
      </c>
      <c r="G103" s="16">
        <v>34998</v>
      </c>
      <c r="H103" s="25">
        <v>0.023</v>
      </c>
      <c r="I103" s="18">
        <f t="shared" si="3"/>
        <v>804.954</v>
      </c>
    </row>
    <row r="104" customHeight="1" spans="1:9">
      <c r="A104" s="11"/>
      <c r="B104" s="39"/>
      <c r="C104" s="34"/>
      <c r="D104" s="33"/>
      <c r="E104" s="15"/>
      <c r="F104" s="16" t="s">
        <v>45</v>
      </c>
      <c r="G104" s="16">
        <v>36048</v>
      </c>
      <c r="H104" s="25">
        <v>0.097</v>
      </c>
      <c r="I104" s="18">
        <f t="shared" si="3"/>
        <v>3496.656</v>
      </c>
    </row>
    <row r="105" customHeight="1" spans="1:9">
      <c r="A105" s="11">
        <v>45961</v>
      </c>
      <c r="B105" s="12"/>
      <c r="C105" s="13">
        <v>42227</v>
      </c>
      <c r="D105" s="33" t="s">
        <v>100</v>
      </c>
      <c r="E105" s="15" t="s">
        <v>101</v>
      </c>
      <c r="F105" s="15" t="s">
        <v>13</v>
      </c>
      <c r="G105" s="16">
        <v>3500</v>
      </c>
      <c r="H105" s="50">
        <v>0.05</v>
      </c>
      <c r="I105" s="18">
        <f t="shared" si="3"/>
        <v>175</v>
      </c>
    </row>
    <row r="106" customHeight="1" spans="1:9">
      <c r="A106" s="11"/>
      <c r="B106" s="19"/>
      <c r="C106" s="20"/>
      <c r="D106" s="51"/>
      <c r="E106" s="15"/>
      <c r="F106" s="16" t="s">
        <v>14</v>
      </c>
      <c r="G106" s="16">
        <v>3500</v>
      </c>
      <c r="H106" s="52"/>
      <c r="I106" s="18">
        <f t="shared" si="3"/>
        <v>0</v>
      </c>
    </row>
    <row r="107" customHeight="1" spans="1:9">
      <c r="A107" s="11"/>
      <c r="B107" s="12">
        <v>45978</v>
      </c>
      <c r="C107" s="20"/>
      <c r="D107" s="51"/>
      <c r="E107" s="15"/>
      <c r="F107" s="16" t="s">
        <v>102</v>
      </c>
      <c r="G107" s="16">
        <v>17500</v>
      </c>
      <c r="H107" s="27">
        <v>0.0072</v>
      </c>
      <c r="I107" s="18">
        <f t="shared" si="3"/>
        <v>126</v>
      </c>
    </row>
    <row r="108" customHeight="1" spans="1:9">
      <c r="A108" s="11"/>
      <c r="B108" s="22">
        <v>45979</v>
      </c>
      <c r="C108" s="20"/>
      <c r="D108" s="51"/>
      <c r="E108" s="15"/>
      <c r="F108" s="15" t="s">
        <v>46</v>
      </c>
      <c r="G108" s="16">
        <v>3500</v>
      </c>
      <c r="H108" s="27">
        <v>0.024</v>
      </c>
      <c r="I108" s="18">
        <f t="shared" si="3"/>
        <v>84</v>
      </c>
    </row>
    <row r="109" customHeight="1" spans="1:9">
      <c r="A109" s="11"/>
      <c r="B109" s="53">
        <v>45968</v>
      </c>
      <c r="C109" s="20"/>
      <c r="D109" s="51"/>
      <c r="E109" s="15"/>
      <c r="F109" s="15" t="s">
        <v>103</v>
      </c>
      <c r="G109" s="16">
        <v>3605</v>
      </c>
      <c r="H109" s="27">
        <v>0.15</v>
      </c>
      <c r="I109" s="18">
        <f t="shared" si="3"/>
        <v>540.75</v>
      </c>
    </row>
    <row r="110" customHeight="1" spans="1:9">
      <c r="A110" s="11">
        <v>45961</v>
      </c>
      <c r="B110" s="12">
        <v>45973</v>
      </c>
      <c r="C110" s="13">
        <v>41996</v>
      </c>
      <c r="D110" s="14" t="s">
        <v>104</v>
      </c>
      <c r="E110" s="15" t="s">
        <v>105</v>
      </c>
      <c r="F110" s="15" t="s">
        <v>13</v>
      </c>
      <c r="G110" s="16">
        <v>7500</v>
      </c>
      <c r="H110" s="50">
        <v>0.05</v>
      </c>
      <c r="I110" s="18">
        <f t="shared" si="3"/>
        <v>375</v>
      </c>
    </row>
    <row r="111" customHeight="1" spans="1:9">
      <c r="A111" s="11"/>
      <c r="B111" s="19"/>
      <c r="C111" s="20"/>
      <c r="D111" s="36"/>
      <c r="E111" s="15"/>
      <c r="F111" s="16" t="s">
        <v>14</v>
      </c>
      <c r="G111" s="16">
        <v>7500</v>
      </c>
      <c r="H111" s="52"/>
      <c r="I111" s="18">
        <f t="shared" si="3"/>
        <v>0</v>
      </c>
    </row>
    <row r="112" customHeight="1" spans="1:9">
      <c r="A112" s="11"/>
      <c r="B112" s="12">
        <v>45975</v>
      </c>
      <c r="C112" s="20"/>
      <c r="D112" s="36"/>
      <c r="E112" s="15"/>
      <c r="F112" s="16" t="s">
        <v>44</v>
      </c>
      <c r="G112" s="16">
        <v>30000</v>
      </c>
      <c r="H112" s="27">
        <v>0.0072</v>
      </c>
      <c r="I112" s="18">
        <f t="shared" si="3"/>
        <v>216</v>
      </c>
    </row>
    <row r="113" customHeight="1" spans="1:9">
      <c r="A113" s="11"/>
      <c r="B113" s="19"/>
      <c r="C113" s="20"/>
      <c r="D113" s="36"/>
      <c r="E113" s="15"/>
      <c r="F113" s="16" t="s">
        <v>106</v>
      </c>
      <c r="G113" s="16">
        <v>7500</v>
      </c>
      <c r="H113" s="54">
        <v>0.02</v>
      </c>
      <c r="I113" s="18">
        <f t="shared" si="3"/>
        <v>150</v>
      </c>
    </row>
    <row r="114" customHeight="1" spans="1:9">
      <c r="A114" s="11"/>
      <c r="B114" s="22">
        <v>45971</v>
      </c>
      <c r="C114" s="20"/>
      <c r="D114" s="36"/>
      <c r="E114" s="15"/>
      <c r="F114" s="15" t="s">
        <v>46</v>
      </c>
      <c r="G114" s="16">
        <v>7500</v>
      </c>
      <c r="H114" s="27">
        <v>0.024</v>
      </c>
      <c r="I114" s="18">
        <f t="shared" si="3"/>
        <v>180</v>
      </c>
    </row>
    <row r="115" customHeight="1" spans="1:9">
      <c r="A115" s="11"/>
      <c r="B115" s="53">
        <v>45967</v>
      </c>
      <c r="C115" s="20"/>
      <c r="D115" s="36"/>
      <c r="E115" s="15"/>
      <c r="F115" s="15" t="s">
        <v>103</v>
      </c>
      <c r="G115" s="16">
        <v>7725</v>
      </c>
      <c r="H115" s="27">
        <v>0.15</v>
      </c>
      <c r="I115" s="18">
        <f t="shared" si="3"/>
        <v>1158.75</v>
      </c>
    </row>
    <row r="116" customHeight="1" spans="1:9">
      <c r="A116" s="11">
        <v>45961</v>
      </c>
      <c r="B116" s="30">
        <v>45987</v>
      </c>
      <c r="C116" s="35" t="s">
        <v>107</v>
      </c>
      <c r="D116" s="14" t="s">
        <v>108</v>
      </c>
      <c r="E116" s="15" t="s">
        <v>109</v>
      </c>
      <c r="F116" s="15" t="s">
        <v>13</v>
      </c>
      <c r="G116" s="16">
        <v>2000</v>
      </c>
      <c r="H116" s="27">
        <v>0.05</v>
      </c>
      <c r="I116" s="18">
        <f t="shared" si="3"/>
        <v>100</v>
      </c>
    </row>
    <row r="117" customHeight="1" spans="1:9">
      <c r="A117" s="11"/>
      <c r="B117" s="29"/>
      <c r="C117" s="28"/>
      <c r="D117" s="36"/>
      <c r="E117" s="15"/>
      <c r="F117" s="16" t="s">
        <v>14</v>
      </c>
      <c r="G117" s="16">
        <v>2000</v>
      </c>
      <c r="H117" s="27"/>
      <c r="I117" s="18">
        <f t="shared" si="3"/>
        <v>0</v>
      </c>
    </row>
    <row r="118" customHeight="1" spans="1:9">
      <c r="A118" s="11"/>
      <c r="B118" s="29">
        <v>45979</v>
      </c>
      <c r="C118" s="28"/>
      <c r="D118" s="36"/>
      <c r="E118" s="15"/>
      <c r="F118" s="16" t="s">
        <v>15</v>
      </c>
      <c r="G118" s="16">
        <f>2000*4</f>
        <v>8000</v>
      </c>
      <c r="H118" s="27">
        <v>0.0072</v>
      </c>
      <c r="I118" s="18">
        <f t="shared" si="3"/>
        <v>57.6</v>
      </c>
    </row>
    <row r="119" customHeight="1" spans="1:9">
      <c r="A119" s="11"/>
      <c r="B119" s="37"/>
      <c r="C119" s="28"/>
      <c r="D119" s="36"/>
      <c r="E119" s="15"/>
      <c r="F119" s="16" t="s">
        <v>16</v>
      </c>
      <c r="G119" s="16">
        <v>2000</v>
      </c>
      <c r="H119" s="27">
        <v>0.0052</v>
      </c>
      <c r="I119" s="18">
        <f t="shared" si="3"/>
        <v>10.4</v>
      </c>
    </row>
    <row r="120" customHeight="1" spans="1:9">
      <c r="A120" s="11"/>
      <c r="B120" s="11">
        <v>45967</v>
      </c>
      <c r="C120" s="28"/>
      <c r="D120" s="36"/>
      <c r="E120" s="15"/>
      <c r="F120" s="15" t="s">
        <v>22</v>
      </c>
      <c r="G120" s="16">
        <f>2000*1.03</f>
        <v>2060</v>
      </c>
      <c r="H120" s="27">
        <v>0.15</v>
      </c>
      <c r="I120" s="18">
        <f t="shared" si="3"/>
        <v>309</v>
      </c>
    </row>
    <row r="121" customHeight="1" spans="1:9">
      <c r="A121" s="11">
        <v>45961</v>
      </c>
      <c r="B121" s="11">
        <v>45987</v>
      </c>
      <c r="C121" s="35" t="s">
        <v>110</v>
      </c>
      <c r="D121" s="14" t="s">
        <v>111</v>
      </c>
      <c r="E121" s="15" t="s">
        <v>112</v>
      </c>
      <c r="F121" s="15" t="s">
        <v>13</v>
      </c>
      <c r="G121" s="16">
        <v>1500</v>
      </c>
      <c r="H121" s="27">
        <v>0.05</v>
      </c>
      <c r="I121" s="18">
        <f t="shared" si="3"/>
        <v>75</v>
      </c>
    </row>
    <row r="122" customHeight="1" spans="1:9">
      <c r="A122" s="11"/>
      <c r="B122" s="11"/>
      <c r="C122" s="28"/>
      <c r="D122" s="36"/>
      <c r="E122" s="15"/>
      <c r="F122" s="16" t="s">
        <v>14</v>
      </c>
      <c r="G122" s="16">
        <v>1500</v>
      </c>
      <c r="H122" s="27"/>
      <c r="I122" s="18">
        <f t="shared" si="3"/>
        <v>0</v>
      </c>
    </row>
    <row r="123" customHeight="1" spans="1:9">
      <c r="A123" s="11"/>
      <c r="B123" s="11">
        <v>45979</v>
      </c>
      <c r="C123" s="28"/>
      <c r="D123" s="36"/>
      <c r="E123" s="15"/>
      <c r="F123" s="16" t="s">
        <v>15</v>
      </c>
      <c r="G123" s="16">
        <f>1500*4</f>
        <v>6000</v>
      </c>
      <c r="H123" s="27">
        <v>0.0072</v>
      </c>
      <c r="I123" s="18">
        <f t="shared" si="3"/>
        <v>43.2</v>
      </c>
    </row>
    <row r="124" customHeight="1" spans="1:9">
      <c r="A124" s="11"/>
      <c r="B124" s="11"/>
      <c r="C124" s="28"/>
      <c r="D124" s="36"/>
      <c r="E124" s="15"/>
      <c r="F124" s="16" t="s">
        <v>16</v>
      </c>
      <c r="G124" s="16">
        <v>1500</v>
      </c>
      <c r="H124" s="27">
        <v>0.0052</v>
      </c>
      <c r="I124" s="18">
        <f t="shared" si="3"/>
        <v>7.8</v>
      </c>
    </row>
    <row r="125" customHeight="1" spans="1:9">
      <c r="A125" s="11"/>
      <c r="B125" s="11">
        <v>45967</v>
      </c>
      <c r="C125" s="28"/>
      <c r="D125" s="36"/>
      <c r="E125" s="15"/>
      <c r="F125" s="15" t="s">
        <v>22</v>
      </c>
      <c r="G125" s="16">
        <f>1500*1.03</f>
        <v>1545</v>
      </c>
      <c r="H125" s="27">
        <v>0.15</v>
      </c>
      <c r="I125" s="18">
        <f t="shared" si="3"/>
        <v>231.75</v>
      </c>
    </row>
    <row r="126" customHeight="1" spans="1:9">
      <c r="A126" s="11">
        <v>45961</v>
      </c>
      <c r="B126" s="11">
        <v>45987</v>
      </c>
      <c r="C126" s="35" t="s">
        <v>113</v>
      </c>
      <c r="D126" s="14" t="s">
        <v>114</v>
      </c>
      <c r="E126" s="15" t="s">
        <v>115</v>
      </c>
      <c r="F126" s="15" t="s">
        <v>13</v>
      </c>
      <c r="G126" s="16">
        <v>8000</v>
      </c>
      <c r="H126" s="27">
        <v>0.05</v>
      </c>
      <c r="I126" s="18">
        <f t="shared" si="3"/>
        <v>400</v>
      </c>
    </row>
    <row r="127" customHeight="1" spans="1:9">
      <c r="A127" s="11"/>
      <c r="B127" s="11"/>
      <c r="C127" s="28"/>
      <c r="D127" s="36"/>
      <c r="E127" s="15"/>
      <c r="F127" s="16" t="s">
        <v>14</v>
      </c>
      <c r="G127" s="16">
        <v>8000</v>
      </c>
      <c r="H127" s="27"/>
      <c r="I127" s="18">
        <f t="shared" si="3"/>
        <v>0</v>
      </c>
    </row>
    <row r="128" customHeight="1" spans="1:9">
      <c r="A128" s="11"/>
      <c r="B128" s="30">
        <v>45979</v>
      </c>
      <c r="C128" s="28"/>
      <c r="D128" s="36"/>
      <c r="E128" s="15"/>
      <c r="F128" s="16" t="s">
        <v>15</v>
      </c>
      <c r="G128" s="16">
        <f>8000*4</f>
        <v>32000</v>
      </c>
      <c r="H128" s="27">
        <v>0.0072</v>
      </c>
      <c r="I128" s="18">
        <f t="shared" si="3"/>
        <v>230.4</v>
      </c>
    </row>
    <row r="129" customHeight="1" spans="1:9">
      <c r="A129" s="11"/>
      <c r="B129" s="29"/>
      <c r="C129" s="28"/>
      <c r="D129" s="36"/>
      <c r="E129" s="15"/>
      <c r="F129" s="16" t="s">
        <v>16</v>
      </c>
      <c r="G129" s="16">
        <v>8000</v>
      </c>
      <c r="H129" s="27">
        <v>0.0052</v>
      </c>
      <c r="I129" s="18">
        <f t="shared" si="3"/>
        <v>41.6</v>
      </c>
    </row>
    <row r="130" customHeight="1" spans="1:9">
      <c r="A130" s="11"/>
      <c r="B130" s="11">
        <v>45967</v>
      </c>
      <c r="C130" s="28"/>
      <c r="D130" s="36"/>
      <c r="E130" s="15"/>
      <c r="F130" s="15" t="s">
        <v>22</v>
      </c>
      <c r="G130" s="16">
        <f>8000*1.03</f>
        <v>8240</v>
      </c>
      <c r="H130" s="27">
        <v>0.15</v>
      </c>
      <c r="I130" s="18">
        <f t="shared" si="3"/>
        <v>1236</v>
      </c>
    </row>
    <row r="131" customHeight="1" spans="1:9">
      <c r="A131" s="11">
        <v>45967</v>
      </c>
      <c r="B131" s="12">
        <v>45986</v>
      </c>
      <c r="C131" s="13">
        <v>41936</v>
      </c>
      <c r="D131" s="33" t="s">
        <v>116</v>
      </c>
      <c r="E131" s="15" t="s">
        <v>117</v>
      </c>
      <c r="F131" s="15" t="s">
        <v>118</v>
      </c>
      <c r="G131" s="16">
        <v>6000</v>
      </c>
      <c r="H131" s="50">
        <v>0.05</v>
      </c>
      <c r="I131" s="18">
        <f t="shared" si="3"/>
        <v>300</v>
      </c>
    </row>
    <row r="132" customHeight="1" spans="1:9">
      <c r="A132" s="11"/>
      <c r="B132" s="19"/>
      <c r="C132" s="20"/>
      <c r="D132" s="51"/>
      <c r="E132" s="15"/>
      <c r="F132" s="16" t="s">
        <v>14</v>
      </c>
      <c r="G132" s="16">
        <v>6000</v>
      </c>
      <c r="H132" s="52"/>
      <c r="I132" s="18">
        <f t="shared" ref="I132:I159" si="4">G132*H132</f>
        <v>0</v>
      </c>
    </row>
    <row r="133" customHeight="1" spans="1:9">
      <c r="A133" s="55"/>
      <c r="B133" s="56">
        <v>45978</v>
      </c>
      <c r="C133" s="20"/>
      <c r="D133" s="51"/>
      <c r="E133" s="15"/>
      <c r="F133" s="16" t="s">
        <v>44</v>
      </c>
      <c r="G133" s="16">
        <v>24000</v>
      </c>
      <c r="H133" s="27">
        <v>0.0072</v>
      </c>
      <c r="I133" s="18">
        <f t="shared" si="4"/>
        <v>172.8</v>
      </c>
    </row>
    <row r="134" customHeight="1" spans="1:9">
      <c r="A134" s="55"/>
      <c r="B134" s="56"/>
      <c r="C134" s="20"/>
      <c r="D134" s="51"/>
      <c r="E134" s="15"/>
      <c r="F134" s="16" t="s">
        <v>119</v>
      </c>
      <c r="G134" s="16">
        <v>24000</v>
      </c>
      <c r="H134" s="27">
        <v>0.0072</v>
      </c>
      <c r="I134" s="18">
        <f t="shared" si="4"/>
        <v>172.8</v>
      </c>
    </row>
    <row r="135" customHeight="1" spans="1:9">
      <c r="A135" s="55"/>
      <c r="B135" s="56"/>
      <c r="C135" s="20"/>
      <c r="D135" s="51"/>
      <c r="E135" s="15"/>
      <c r="F135" s="15" t="s">
        <v>46</v>
      </c>
      <c r="G135" s="16">
        <v>6000</v>
      </c>
      <c r="H135" s="27">
        <v>0.024</v>
      </c>
      <c r="I135" s="18">
        <f t="shared" si="4"/>
        <v>144</v>
      </c>
    </row>
    <row r="136" customHeight="1" spans="1:9">
      <c r="A136" s="11">
        <v>45967</v>
      </c>
      <c r="B136" s="12">
        <v>45981</v>
      </c>
      <c r="C136" s="40" t="s">
        <v>120</v>
      </c>
      <c r="D136" s="33" t="s">
        <v>121</v>
      </c>
      <c r="E136" s="15" t="s">
        <v>122</v>
      </c>
      <c r="F136" s="15" t="s">
        <v>13</v>
      </c>
      <c r="G136" s="16">
        <v>50012</v>
      </c>
      <c r="H136" s="17">
        <v>0.04</v>
      </c>
      <c r="I136" s="18">
        <f t="shared" si="4"/>
        <v>2000.48</v>
      </c>
    </row>
    <row r="137" customHeight="1" spans="1:9">
      <c r="A137" s="11"/>
      <c r="B137" s="19"/>
      <c r="C137" s="34"/>
      <c r="D137" s="33"/>
      <c r="E137" s="15"/>
      <c r="F137" s="16" t="s">
        <v>14</v>
      </c>
      <c r="G137" s="16">
        <v>50012</v>
      </c>
      <c r="H137" s="21"/>
      <c r="I137" s="18">
        <f t="shared" si="4"/>
        <v>0</v>
      </c>
    </row>
    <row r="138" customHeight="1" spans="1:9">
      <c r="A138" s="11"/>
      <c r="B138" s="22">
        <v>45969</v>
      </c>
      <c r="C138" s="34"/>
      <c r="D138" s="33"/>
      <c r="E138" s="15"/>
      <c r="F138" s="16" t="s">
        <v>44</v>
      </c>
      <c r="G138" s="16">
        <v>200048</v>
      </c>
      <c r="H138" s="23">
        <v>0.0065</v>
      </c>
      <c r="I138" s="18">
        <f t="shared" si="4"/>
        <v>1300.312</v>
      </c>
    </row>
    <row r="139" customHeight="1" spans="1:9">
      <c r="A139" s="11"/>
      <c r="B139" s="19">
        <v>45972</v>
      </c>
      <c r="C139" s="34"/>
      <c r="D139" s="33"/>
      <c r="E139" s="15"/>
      <c r="F139" s="15" t="s">
        <v>46</v>
      </c>
      <c r="G139" s="16">
        <v>50012</v>
      </c>
      <c r="H139" s="25">
        <v>0.023</v>
      </c>
      <c r="I139" s="18">
        <f t="shared" si="4"/>
        <v>1150.276</v>
      </c>
    </row>
    <row r="140" customHeight="1" spans="1:9">
      <c r="A140" s="11"/>
      <c r="B140" s="22">
        <v>45973</v>
      </c>
      <c r="C140" s="34"/>
      <c r="D140" s="33"/>
      <c r="E140" s="15"/>
      <c r="F140" s="16" t="s">
        <v>45</v>
      </c>
      <c r="G140" s="16">
        <v>51512</v>
      </c>
      <c r="H140" s="25">
        <v>0.097</v>
      </c>
      <c r="I140" s="18">
        <f t="shared" si="4"/>
        <v>4996.664</v>
      </c>
    </row>
    <row r="141" customHeight="1" spans="1:9">
      <c r="A141" s="11">
        <v>45967</v>
      </c>
      <c r="B141" s="12">
        <v>45985</v>
      </c>
      <c r="C141" s="40">
        <v>43364</v>
      </c>
      <c r="D141" s="33" t="s">
        <v>123</v>
      </c>
      <c r="E141" s="15" t="s">
        <v>124</v>
      </c>
      <c r="F141" s="15" t="s">
        <v>13</v>
      </c>
      <c r="G141" s="16">
        <v>8000</v>
      </c>
      <c r="H141" s="17">
        <v>0.04</v>
      </c>
      <c r="I141" s="18">
        <f t="shared" si="4"/>
        <v>320</v>
      </c>
    </row>
    <row r="142" customHeight="1" spans="1:9">
      <c r="A142" s="11"/>
      <c r="B142" s="19"/>
      <c r="C142" s="34"/>
      <c r="D142" s="33"/>
      <c r="E142" s="15"/>
      <c r="F142" s="16" t="s">
        <v>14</v>
      </c>
      <c r="G142" s="16">
        <v>8000</v>
      </c>
      <c r="H142" s="21"/>
      <c r="I142" s="18">
        <f t="shared" si="4"/>
        <v>0</v>
      </c>
    </row>
    <row r="143" customHeight="1" spans="1:9">
      <c r="A143" s="11"/>
      <c r="B143" s="22">
        <v>45971</v>
      </c>
      <c r="C143" s="34"/>
      <c r="D143" s="33"/>
      <c r="E143" s="15"/>
      <c r="F143" s="16" t="s">
        <v>44</v>
      </c>
      <c r="G143" s="16">
        <v>32000</v>
      </c>
      <c r="H143" s="23">
        <v>0.0065</v>
      </c>
      <c r="I143" s="18">
        <f t="shared" si="4"/>
        <v>208</v>
      </c>
    </row>
    <row r="144" customHeight="1" spans="1:9">
      <c r="A144" s="11"/>
      <c r="B144" s="19">
        <v>45972</v>
      </c>
      <c r="C144" s="34"/>
      <c r="D144" s="33"/>
      <c r="E144" s="15"/>
      <c r="F144" s="15" t="s">
        <v>46</v>
      </c>
      <c r="G144" s="16">
        <v>8000</v>
      </c>
      <c r="H144" s="25">
        <v>0.023</v>
      </c>
      <c r="I144" s="18">
        <f t="shared" si="4"/>
        <v>184</v>
      </c>
    </row>
    <row r="145" customHeight="1" spans="1:9">
      <c r="A145" s="11"/>
      <c r="B145" s="39"/>
      <c r="C145" s="34"/>
      <c r="D145" s="33"/>
      <c r="E145" s="15"/>
      <c r="F145" s="16" t="s">
        <v>45</v>
      </c>
      <c r="G145" s="16">
        <v>8240</v>
      </c>
      <c r="H145" s="25">
        <v>0.097</v>
      </c>
      <c r="I145" s="18">
        <f t="shared" si="4"/>
        <v>799.28</v>
      </c>
    </row>
    <row r="146" customHeight="1" spans="1:9">
      <c r="A146" s="11">
        <v>45968</v>
      </c>
      <c r="B146" s="30">
        <v>45980</v>
      </c>
      <c r="C146" s="31" t="s">
        <v>125</v>
      </c>
      <c r="D146" s="14" t="s">
        <v>126</v>
      </c>
      <c r="E146" s="15" t="s">
        <v>127</v>
      </c>
      <c r="F146" s="15" t="s">
        <v>13</v>
      </c>
      <c r="G146" s="16">
        <v>20001</v>
      </c>
      <c r="H146" s="27">
        <v>0.04</v>
      </c>
      <c r="I146" s="18">
        <f t="shared" si="4"/>
        <v>800.04</v>
      </c>
    </row>
    <row r="147" customHeight="1" spans="1:9">
      <c r="A147" s="11"/>
      <c r="B147" s="29"/>
      <c r="C147" s="32"/>
      <c r="D147" s="14"/>
      <c r="E147" s="15"/>
      <c r="F147" s="16" t="s">
        <v>14</v>
      </c>
      <c r="G147" s="16">
        <v>20001</v>
      </c>
      <c r="H147" s="27"/>
      <c r="I147" s="18">
        <f t="shared" si="4"/>
        <v>0</v>
      </c>
    </row>
    <row r="148" customHeight="1" spans="1:9">
      <c r="A148" s="11"/>
      <c r="B148" s="29"/>
      <c r="C148" s="32"/>
      <c r="D148" s="14"/>
      <c r="E148" s="15"/>
      <c r="F148" s="16" t="s">
        <v>21</v>
      </c>
      <c r="G148" s="16">
        <v>20001</v>
      </c>
      <c r="H148" s="27">
        <v>0.0282</v>
      </c>
      <c r="I148" s="18">
        <f t="shared" si="4"/>
        <v>564.0282</v>
      </c>
    </row>
    <row r="149" customHeight="1" spans="1:9">
      <c r="A149" s="11"/>
      <c r="B149" s="11">
        <v>45974</v>
      </c>
      <c r="C149" s="32"/>
      <c r="D149" s="14"/>
      <c r="E149" s="15"/>
      <c r="F149" s="16" t="s">
        <v>15</v>
      </c>
      <c r="G149" s="16">
        <v>80004</v>
      </c>
      <c r="H149" s="27">
        <v>0.0065</v>
      </c>
      <c r="I149" s="18">
        <f t="shared" si="4"/>
        <v>520.026</v>
      </c>
    </row>
    <row r="150" customHeight="1" spans="1:9">
      <c r="A150" s="11"/>
      <c r="B150" s="11"/>
      <c r="C150" s="32"/>
      <c r="D150" s="14"/>
      <c r="E150" s="15"/>
      <c r="F150" s="16" t="s">
        <v>16</v>
      </c>
      <c r="G150" s="16">
        <v>20001</v>
      </c>
      <c r="H150" s="27">
        <v>0.0052</v>
      </c>
      <c r="I150" s="18">
        <f t="shared" si="4"/>
        <v>104.0052</v>
      </c>
    </row>
    <row r="151" customHeight="1" spans="1:9">
      <c r="A151" s="11"/>
      <c r="B151" s="11">
        <v>45969</v>
      </c>
      <c r="C151" s="32"/>
      <c r="D151" s="14"/>
      <c r="E151" s="15"/>
      <c r="F151" s="15" t="s">
        <v>22</v>
      </c>
      <c r="G151" s="24">
        <v>20601</v>
      </c>
      <c r="H151" s="27">
        <v>0.144</v>
      </c>
      <c r="I151" s="18">
        <f t="shared" si="4"/>
        <v>2966.544</v>
      </c>
    </row>
    <row r="152" customHeight="1" spans="1:9">
      <c r="A152" s="30">
        <v>45975</v>
      </c>
      <c r="B152" s="30">
        <v>45980</v>
      </c>
      <c r="C152" s="42" t="s">
        <v>83</v>
      </c>
      <c r="D152" s="43" t="s">
        <v>128</v>
      </c>
      <c r="E152" s="13" t="s">
        <v>129</v>
      </c>
      <c r="F152" s="15" t="s">
        <v>86</v>
      </c>
      <c r="G152" s="24">
        <f>98+140</f>
        <v>238</v>
      </c>
      <c r="H152" s="27">
        <v>0.15</v>
      </c>
      <c r="I152" s="18">
        <f t="shared" si="4"/>
        <v>35.7</v>
      </c>
    </row>
    <row r="153" customHeight="1" spans="1:9">
      <c r="A153" s="29"/>
      <c r="B153" s="29"/>
      <c r="C153" s="57"/>
      <c r="D153" s="58"/>
      <c r="E153" s="20"/>
      <c r="F153" s="16" t="s">
        <v>15</v>
      </c>
      <c r="G153" s="16">
        <f>152*4</f>
        <v>608</v>
      </c>
      <c r="H153" s="27">
        <v>0.0072</v>
      </c>
      <c r="I153" s="18">
        <f t="shared" si="4"/>
        <v>4.3776</v>
      </c>
    </row>
    <row r="154" customHeight="1" spans="1:9">
      <c r="A154" s="37"/>
      <c r="B154" s="37"/>
      <c r="C154" s="45"/>
      <c r="D154" s="46"/>
      <c r="E154" s="47"/>
      <c r="F154" s="16" t="s">
        <v>16</v>
      </c>
      <c r="G154" s="16">
        <v>152</v>
      </c>
      <c r="H154" s="27">
        <v>0.0052</v>
      </c>
      <c r="I154" s="18">
        <f t="shared" si="4"/>
        <v>0.7904</v>
      </c>
    </row>
    <row r="155" customHeight="1" spans="1:9">
      <c r="A155" s="11">
        <v>45979</v>
      </c>
      <c r="B155" s="56">
        <v>45991</v>
      </c>
      <c r="C155" s="15">
        <v>92793</v>
      </c>
      <c r="D155" s="33" t="s">
        <v>130</v>
      </c>
      <c r="E155" s="15" t="s">
        <v>131</v>
      </c>
      <c r="F155" s="15" t="s">
        <v>13</v>
      </c>
      <c r="G155" s="16">
        <v>1000</v>
      </c>
      <c r="H155" s="59">
        <v>0.04</v>
      </c>
      <c r="I155" s="18">
        <f t="shared" si="4"/>
        <v>40</v>
      </c>
    </row>
    <row r="156" customHeight="1" spans="1:9">
      <c r="A156" s="11"/>
      <c r="B156" s="56"/>
      <c r="C156" s="15"/>
      <c r="D156" s="33"/>
      <c r="E156" s="15"/>
      <c r="F156" s="16" t="s">
        <v>14</v>
      </c>
      <c r="G156" s="16">
        <v>1000</v>
      </c>
      <c r="H156" s="60"/>
      <c r="I156" s="18">
        <f t="shared" si="4"/>
        <v>0</v>
      </c>
    </row>
    <row r="157" customHeight="1" spans="1:9">
      <c r="A157" s="11"/>
      <c r="B157" s="56">
        <v>45984</v>
      </c>
      <c r="C157" s="15"/>
      <c r="D157" s="33"/>
      <c r="E157" s="15"/>
      <c r="F157" s="16" t="s">
        <v>44</v>
      </c>
      <c r="G157" s="16">
        <f>1000*4</f>
        <v>4000</v>
      </c>
      <c r="H157" s="27">
        <v>0.0065</v>
      </c>
      <c r="I157" s="18">
        <f t="shared" si="4"/>
        <v>26</v>
      </c>
    </row>
    <row r="158" customHeight="1" spans="1:9">
      <c r="A158" s="11"/>
      <c r="B158" s="11">
        <v>45987</v>
      </c>
      <c r="C158" s="15"/>
      <c r="D158" s="33"/>
      <c r="E158" s="15"/>
      <c r="F158" s="16" t="s">
        <v>45</v>
      </c>
      <c r="G158" s="16">
        <f>1000*1.03</f>
        <v>1030</v>
      </c>
      <c r="H158" s="27">
        <v>0.097</v>
      </c>
      <c r="I158" s="18">
        <f t="shared" si="4"/>
        <v>99.91</v>
      </c>
    </row>
    <row r="159" customHeight="1" spans="1:9">
      <c r="A159" s="11"/>
      <c r="B159" s="61">
        <v>45982</v>
      </c>
      <c r="C159" s="15"/>
      <c r="D159" s="33"/>
      <c r="E159" s="15"/>
      <c r="F159" s="15" t="s">
        <v>46</v>
      </c>
      <c r="G159" s="16">
        <v>1000</v>
      </c>
      <c r="H159" s="27">
        <v>0.023</v>
      </c>
      <c r="I159" s="18">
        <f t="shared" si="4"/>
        <v>23</v>
      </c>
    </row>
    <row r="160" customHeight="1" spans="1:9">
      <c r="I160" s="2">
        <f>SUM(I3:I159)</f>
        <v>89170.42386</v>
      </c>
    </row>
  </sheetData>
  <autoFilter xmlns:etc="http://www.wps.cn/officeDocument/2017/etCustomData" ref="B1:I160" etc:filterBottomFollowUsedRange="0">
    <extLst/>
  </autoFilter>
  <mergeCells count="189">
    <mergeCell ref="A1:I1"/>
    <mergeCell ref="A3:A7"/>
    <mergeCell ref="A8:A22"/>
    <mergeCell ref="A23:A28"/>
    <mergeCell ref="A29:A33"/>
    <mergeCell ref="A34:A38"/>
    <mergeCell ref="A39:A43"/>
    <mergeCell ref="A44:A46"/>
    <mergeCell ref="A47:A51"/>
    <mergeCell ref="A52:A56"/>
    <mergeCell ref="A57:A61"/>
    <mergeCell ref="A62:A67"/>
    <mergeCell ref="A68:A73"/>
    <mergeCell ref="A74:A85"/>
    <mergeCell ref="A87:A92"/>
    <mergeCell ref="A93:A94"/>
    <mergeCell ref="A95:A99"/>
    <mergeCell ref="A100:A104"/>
    <mergeCell ref="A105:A109"/>
    <mergeCell ref="A110:A115"/>
    <mergeCell ref="A116:A120"/>
    <mergeCell ref="A121:A125"/>
    <mergeCell ref="A126:A130"/>
    <mergeCell ref="A131:A135"/>
    <mergeCell ref="A136:A140"/>
    <mergeCell ref="A141:A145"/>
    <mergeCell ref="A146:A151"/>
    <mergeCell ref="A152:A154"/>
    <mergeCell ref="A155:A159"/>
    <mergeCell ref="B3:B4"/>
    <mergeCell ref="B8:B16"/>
    <mergeCell ref="B17:B19"/>
    <mergeCell ref="B20:B21"/>
    <mergeCell ref="B23:B25"/>
    <mergeCell ref="B26:B27"/>
    <mergeCell ref="B29:B30"/>
    <mergeCell ref="B34:B35"/>
    <mergeCell ref="B39:B40"/>
    <mergeCell ref="B41:B43"/>
    <mergeCell ref="B44:B45"/>
    <mergeCell ref="B47:B50"/>
    <mergeCell ref="B52:B53"/>
    <mergeCell ref="B54:B56"/>
    <mergeCell ref="B57:B58"/>
    <mergeCell ref="B59:B61"/>
    <mergeCell ref="B62:B64"/>
    <mergeCell ref="B68:B70"/>
    <mergeCell ref="B71:B72"/>
    <mergeCell ref="B74:B79"/>
    <mergeCell ref="B80:B82"/>
    <mergeCell ref="B83:B84"/>
    <mergeCell ref="B87:B89"/>
    <mergeCell ref="B90:B91"/>
    <mergeCell ref="B95:B96"/>
    <mergeCell ref="B97:B99"/>
    <mergeCell ref="B100:B101"/>
    <mergeCell ref="B102:B104"/>
    <mergeCell ref="B105:B106"/>
    <mergeCell ref="B110:B111"/>
    <mergeCell ref="B112:B113"/>
    <mergeCell ref="B116:B117"/>
    <mergeCell ref="B118:B119"/>
    <mergeCell ref="B121:B122"/>
    <mergeCell ref="B123:B124"/>
    <mergeCell ref="B126:B127"/>
    <mergeCell ref="B128:B129"/>
    <mergeCell ref="B131:B132"/>
    <mergeCell ref="B133:B135"/>
    <mergeCell ref="B136:B137"/>
    <mergeCell ref="B141:B142"/>
    <mergeCell ref="B144:B145"/>
    <mergeCell ref="B146:B148"/>
    <mergeCell ref="B149:B150"/>
    <mergeCell ref="B152:B154"/>
    <mergeCell ref="B155:B156"/>
    <mergeCell ref="C3:C7"/>
    <mergeCell ref="C8:C22"/>
    <mergeCell ref="C23:C28"/>
    <mergeCell ref="C29:C33"/>
    <mergeCell ref="C34:C38"/>
    <mergeCell ref="C39:C43"/>
    <mergeCell ref="C44:C46"/>
    <mergeCell ref="C47:C51"/>
    <mergeCell ref="C52:C56"/>
    <mergeCell ref="C57:C61"/>
    <mergeCell ref="C62:C67"/>
    <mergeCell ref="C68:C73"/>
    <mergeCell ref="C74:C85"/>
    <mergeCell ref="C87:C92"/>
    <mergeCell ref="C93:C94"/>
    <mergeCell ref="C95:C99"/>
    <mergeCell ref="C100:C104"/>
    <mergeCell ref="C105:C109"/>
    <mergeCell ref="C110:C115"/>
    <mergeCell ref="C116:C120"/>
    <mergeCell ref="C121:C125"/>
    <mergeCell ref="C126:C130"/>
    <mergeCell ref="C131:C135"/>
    <mergeCell ref="C136:C140"/>
    <mergeCell ref="C141:C145"/>
    <mergeCell ref="C146:C151"/>
    <mergeCell ref="C152:C154"/>
    <mergeCell ref="C155:C159"/>
    <mergeCell ref="D3:D7"/>
    <mergeCell ref="D8:D22"/>
    <mergeCell ref="D23:D28"/>
    <mergeCell ref="D29:D33"/>
    <mergeCell ref="D34:D38"/>
    <mergeCell ref="D39:D43"/>
    <mergeCell ref="D44:D46"/>
    <mergeCell ref="D47:D51"/>
    <mergeCell ref="D52:D56"/>
    <mergeCell ref="D57:D61"/>
    <mergeCell ref="D62:D67"/>
    <mergeCell ref="D68:D73"/>
    <mergeCell ref="D74:D85"/>
    <mergeCell ref="D87:D92"/>
    <mergeCell ref="D93:D94"/>
    <mergeCell ref="D95:D99"/>
    <mergeCell ref="D100:D104"/>
    <mergeCell ref="D105:D109"/>
    <mergeCell ref="D110:D115"/>
    <mergeCell ref="D116:D120"/>
    <mergeCell ref="D121:D125"/>
    <mergeCell ref="D126:D130"/>
    <mergeCell ref="D131:D135"/>
    <mergeCell ref="D136:D140"/>
    <mergeCell ref="D141:D145"/>
    <mergeCell ref="D146:D151"/>
    <mergeCell ref="D152:D154"/>
    <mergeCell ref="D155:D159"/>
    <mergeCell ref="E3:E7"/>
    <mergeCell ref="E8:E22"/>
    <mergeCell ref="E23:E28"/>
    <mergeCell ref="E29:E33"/>
    <mergeCell ref="E34:E38"/>
    <mergeCell ref="E39:E43"/>
    <mergeCell ref="E44:E46"/>
    <mergeCell ref="E47:E51"/>
    <mergeCell ref="E52:E56"/>
    <mergeCell ref="E57:E61"/>
    <mergeCell ref="E62:E67"/>
    <mergeCell ref="E68:E73"/>
    <mergeCell ref="E74:E85"/>
    <mergeCell ref="E87:E92"/>
    <mergeCell ref="E93:E94"/>
    <mergeCell ref="E95:E99"/>
    <mergeCell ref="E100:E104"/>
    <mergeCell ref="E105:E109"/>
    <mergeCell ref="E110:E115"/>
    <mergeCell ref="E116:E120"/>
    <mergeCell ref="E121:E125"/>
    <mergeCell ref="E126:E130"/>
    <mergeCell ref="E131:E135"/>
    <mergeCell ref="E136:E140"/>
    <mergeCell ref="E141:E145"/>
    <mergeCell ref="E146:E151"/>
    <mergeCell ref="E152:E154"/>
    <mergeCell ref="E155:E159"/>
    <mergeCell ref="H3:H4"/>
    <mergeCell ref="H8:H9"/>
    <mergeCell ref="H11:H12"/>
    <mergeCell ref="H14:H15"/>
    <mergeCell ref="H17:H18"/>
    <mergeCell ref="H23:H24"/>
    <mergeCell ref="H29:H30"/>
    <mergeCell ref="H34:H35"/>
    <mergeCell ref="H39:H40"/>
    <mergeCell ref="H44:H45"/>
    <mergeCell ref="H47:H48"/>
    <mergeCell ref="H52:H53"/>
    <mergeCell ref="H57:H58"/>
    <mergeCell ref="H62:H63"/>
    <mergeCell ref="H68:H69"/>
    <mergeCell ref="H74:H75"/>
    <mergeCell ref="H77:H78"/>
    <mergeCell ref="H87:H88"/>
    <mergeCell ref="H95:H96"/>
    <mergeCell ref="H100:H101"/>
    <mergeCell ref="H105:H106"/>
    <mergeCell ref="H110:H111"/>
    <mergeCell ref="H116:H117"/>
    <mergeCell ref="H121:H122"/>
    <mergeCell ref="H126:H127"/>
    <mergeCell ref="H131:H132"/>
    <mergeCell ref="H136:H137"/>
    <mergeCell ref="H141:H142"/>
    <mergeCell ref="H146:H147"/>
    <mergeCell ref="H155:H15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国内做货-人民币</vt:lpstr>
      <vt:lpstr>国外做货-美金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许琴</cp:lastModifiedBy>
  <dcterms:created xsi:type="dcterms:W3CDTF">2017-08-21T10:11:00Z</dcterms:created>
  <dcterms:modified xsi:type="dcterms:W3CDTF">2026-02-03T07:56:50Z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213663926A4F49FA831613D7D0AFBCBA_13</vt:lpwstr>
  </property>
  <property fmtid="{D5CDD505-2E9C-101B-9397-08002B2CF9AE}" pid="4" name="CalculationRule">
    <vt:i4>0</vt:i4>
  </property>
</Properties>
</file>